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D:\CONTRATACION 2021\ASODEPS\DIMF-CDI SINCELEJO\"/>
    </mc:Choice>
  </mc:AlternateContent>
  <xr:revisionPtr revIDLastSave="0" documentId="13_ncr:1_{951E8527-7D3A-437F-A756-309C2189825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<sst xmlns="http://schemas.openxmlformats.org/spreadsheetml/2006/main" count="3091" uniqueCount="2693">
  <si>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</si>
  <si>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</si>
  <si>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</si>
  <si>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</si>
  <si>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</si>
  <si>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</si>
  <si>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</si>
  <si>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</si>
  <si>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</si>
  <si>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</si>
  <si>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</si>
  <si>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</si>
  <si>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</si>
  <si>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</si>
  <si>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</si>
  <si>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</si>
  <si>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</si>
  <si>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</si>
  <si>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</si>
  <si>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</si>
  <si>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</si>
  <si>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</si>
  <si>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</si>
  <si>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</si>
  <si>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</si>
  <si>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</si>
  <si>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</si>
  <si>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</si>
  <si>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</si>
  <si>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</si>
  <si>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</si>
  <si>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</si>
  <si>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</si>
  <si>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</si>
  <si>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</si>
  <si>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</si>
  <si>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</si>
  <si>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</si>
  <si>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</si>
  <si>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</si>
  <si>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</si>
  <si>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</si>
  <si>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</si>
  <si>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</si>
  <si>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</si>
  <si>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</si>
  <si>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</si>
  <si>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</si>
  <si>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</si>
  <si>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</si>
  <si>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</si>
  <si>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</si>
  <si>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</si>
  <si>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</si>
  <si>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</si>
  <si>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</si>
  <si>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</si>
  <si>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</si>
  <si>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</si>
  <si>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</si>
  <si>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</si>
  <si>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</si>
  <si>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</si>
  <si>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</si>
  <si>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</si>
  <si>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</si>
  <si>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</si>
  <si>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</si>
  <si>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</si>
  <si>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</si>
  <si>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</si>
  <si>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</si>
  <si>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</si>
  <si>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</si>
  <si>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</si>
  <si>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</si>
  <si>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</si>
  <si>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</si>
  <si>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</si>
  <si>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</si>
  <si>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</si>
  <si>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</si>
  <si>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</si>
  <si>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</si>
  <si>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</si>
  <si>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</si>
  <si>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</si>
  <si>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</si>
  <si>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</si>
  <si>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</si>
  <si>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</si>
  <si>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</si>
  <si>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</si>
  <si>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</si>
  <si>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</si>
  <si>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</si>
  <si>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</si>
  <si>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</si>
  <si>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</si>
  <si>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</si>
  <si>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</si>
  <si>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</si>
  <si>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</si>
  <si>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</si>
  <si>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</si>
  <si>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</si>
  <si>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</si>
  <si>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</si>
  <si>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</si>
  <si>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</si>
  <si>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</si>
  <si>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</si>
  <si>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</si>
  <si>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</si>
  <si>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</si>
  <si>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</si>
  <si>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</si>
  <si>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</si>
  <si>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</si>
  <si>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</si>
  <si>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</si>
  <si>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</si>
  <si>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</si>
  <si>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</si>
  <si>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</si>
  <si>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</si>
  <si>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</si>
  <si>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</si>
  <si>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</si>
  <si>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</si>
  <si>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</si>
  <si>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</si>
  <si>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</si>
  <si>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</si>
  <si>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</si>
  <si>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</si>
  <si>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</si>
  <si>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</si>
  <si>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</si>
  <si>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</si>
  <si>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</si>
  <si>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</si>
  <si>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</si>
  <si>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</si>
  <si>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</si>
  <si>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</si>
  <si>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</si>
  <si>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</si>
  <si>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</si>
  <si>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</si>
  <si>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</si>
  <si>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</si>
  <si>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</si>
  <si>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</si>
  <si>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</si>
  <si>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</si>
  <si>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</si>
  <si>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</si>
  <si>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</si>
  <si>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</si>
  <si>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</si>
  <si>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</si>
  <si>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</si>
  <si>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</si>
  <si>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</si>
  <si>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</si>
  <si>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</si>
  <si>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</si>
  <si>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</si>
  <si>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</si>
  <si>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</si>
  <si>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</si>
  <si>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</si>
  <si>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</si>
  <si>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</si>
  <si>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</si>
  <si>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</si>
  <si>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</si>
  <si>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</si>
  <si>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</si>
  <si>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</si>
  <si>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</si>
  <si>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</si>
  <si>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</si>
  <si>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</si>
  <si>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</si>
  <si>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</si>
  <si>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</si>
  <si>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</si>
  <si>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</si>
  <si>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</si>
  <si>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</si>
  <si>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</si>
  <si>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</si>
  <si>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</si>
  <si>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</si>
  <si>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</si>
  <si>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</si>
  <si>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</si>
  <si>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</si>
  <si>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</si>
  <si>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</si>
  <si>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</si>
  <si>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</si>
  <si>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</si>
  <si>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</si>
  <si>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</si>
  <si>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</si>
  <si>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</si>
  <si>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</si>
  <si>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</si>
  <si>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</si>
  <si>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</si>
  <si>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</si>
  <si>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</si>
  <si>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</si>
  <si>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</si>
  <si>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</si>
  <si>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</si>
  <si>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</si>
  <si>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</si>
  <si>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</si>
  <si>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</si>
  <si>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</si>
  <si>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</si>
  <si>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</si>
  <si>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</si>
  <si>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</si>
  <si>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</si>
  <si>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</si>
  <si>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</si>
  <si>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</si>
  <si>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</si>
  <si>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</si>
  <si>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</si>
  <si>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</si>
  <si>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</si>
  <si>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</si>
  <si>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</si>
  <si>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</si>
  <si>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</si>
  <si>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</si>
  <si>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</si>
  <si>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</si>
  <si>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</si>
  <si>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</si>
  <si>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</si>
  <si>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</si>
  <si>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</si>
  <si>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</si>
  <si>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</si>
  <si>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</si>
  <si>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</si>
  <si>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</si>
  <si>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</si>
  <si>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</si>
  <si>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</si>
  <si>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</si>
  <si>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</si>
  <si>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</si>
  <si>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</si>
  <si>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</si>
  <si>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</si>
  <si>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</si>
  <si>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</si>
  <si>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</si>
  <si>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</si>
  <si>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</si>
  <si>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</si>
  <si>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</si>
  <si>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</si>
  <si>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</si>
  <si>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</si>
  <si>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</si>
  <si>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</si>
  <si>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</si>
  <si>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</si>
  <si>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</si>
  <si>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</si>
  <si>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</si>
  <si>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</si>
  <si>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</si>
  <si>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</si>
  <si>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</si>
  <si>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</si>
  <si>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</si>
  <si>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</si>
  <si>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</si>
  <si>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</si>
  <si>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</si>
  <si>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</si>
  <si>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</si>
  <si>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</si>
  <si>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</si>
  <si>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</si>
  <si>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</si>
  <si>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</si>
  <si>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</si>
  <si>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</si>
  <si>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</si>
  <si>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</si>
  <si>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</si>
  <si>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</si>
  <si>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</si>
  <si>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</si>
  <si>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</si>
  <si>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</si>
  <si>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</si>
  <si>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</si>
  <si>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</si>
  <si>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</si>
  <si>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</si>
  <si>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</si>
  <si>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</si>
  <si>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</si>
  <si>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</si>
  <si>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</si>
  <si>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</si>
  <si>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</si>
  <si>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</si>
  <si>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</si>
  <si>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</si>
  <si>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</si>
  <si>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</si>
  <si>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</si>
  <si>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</si>
  <si>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</si>
  <si>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</si>
  <si>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</si>
  <si>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</si>
  <si>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</si>
  <si>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</si>
  <si>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</si>
  <si>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</si>
  <si>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</si>
  <si>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</si>
  <si>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</si>
  <si>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</si>
  <si>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</si>
  <si>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</si>
  <si>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</si>
  <si>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</si>
  <si>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</si>
  <si>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</si>
  <si>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</si>
  <si>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</si>
  <si>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</si>
  <si>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</si>
  <si>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</si>
  <si>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</si>
  <si>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</si>
  <si>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</si>
  <si>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</si>
  <si>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</si>
  <si>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</si>
  <si>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</si>
  <si>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</si>
  <si>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</si>
  <si>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</si>
  <si>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</si>
  <si>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</si>
  <si>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</si>
  <si>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</si>
  <si>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</si>
  <si>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</si>
  <si>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</si>
  <si>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</si>
  <si>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</si>
  <si>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</si>
  <si>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</si>
  <si>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</si>
  <si>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</si>
  <si>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</si>
  <si>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</si>
  <si>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</si>
  <si>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</si>
  <si>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</si>
  <si>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</si>
  <si>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</si>
  <si>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</si>
  <si>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</si>
  <si>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</si>
  <si>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</si>
  <si>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</si>
  <si>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</si>
  <si>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</si>
  <si>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</si>
  <si>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</si>
  <si>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</si>
  <si>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</si>
  <si>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</si>
  <si>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</si>
  <si>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</si>
  <si>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</si>
  <si>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</si>
  <si>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</si>
  <si>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</si>
  <si>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</si>
  <si>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</si>
  <si>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</si>
  <si>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</si>
  <si>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</si>
  <si>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</si>
  <si>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</si>
  <si>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</si>
  <si>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</si>
  <si>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</si>
  <si>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</si>
  <si>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</si>
  <si>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</si>
  <si>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</si>
  <si>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</si>
  <si>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</si>
  <si>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</si>
  <si>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</si>
  <si>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</si>
  <si>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</si>
  <si>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</si>
  <si>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</si>
  <si>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</si>
  <si>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</si>
  <si>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</si>
  <si>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</si>
  <si>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</si>
  <si>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</si>
  <si>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</si>
  <si>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</si>
  <si>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</si>
  <si>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</si>
  <si>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</si>
  <si>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</si>
  <si>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</si>
  <si>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</si>
  <si>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</si>
  <si>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</si>
  <si>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</si>
  <si>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</si>
  <si>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</si>
  <si>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</si>
  <si>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</si>
  <si>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</si>
  <si>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</si>
  <si>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</si>
  <si>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</si>
  <si>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</si>
  <si>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</si>
  <si>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</si>
  <si>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</si>
  <si>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</si>
  <si>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</si>
  <si>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</si>
  <si>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</si>
  <si>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</si>
  <si>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</si>
  <si>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</si>
  <si>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</si>
  <si>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</si>
  <si>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</si>
  <si>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</si>
  <si>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</si>
  <si>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</si>
  <si>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</si>
  <si>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</si>
  <si>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</si>
  <si>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</si>
  <si>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</si>
  <si>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</si>
  <si>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</si>
  <si>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</si>
  <si>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</si>
  <si>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</si>
  <si>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</si>
  <si>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</si>
  <si>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</si>
  <si>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</si>
  <si>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</si>
  <si>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</si>
  <si>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</si>
  <si>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</si>
  <si>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</si>
  <si>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</si>
  <si>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</si>
  <si>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</si>
  <si>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</si>
  <si>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</si>
  <si>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</si>
  <si>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</si>
  <si>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</si>
  <si>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</si>
  <si>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</si>
  <si>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</si>
  <si>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</si>
  <si>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</si>
  <si>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</si>
  <si>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</si>
  <si>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</si>
  <si>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</si>
  <si>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</si>
  <si>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</si>
  <si>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</si>
  <si>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</si>
  <si>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</si>
  <si>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</si>
  <si>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</si>
  <si>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</si>
  <si>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</si>
  <si>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</si>
  <si>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</si>
  <si>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</si>
  <si>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</si>
  <si>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</si>
  <si>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</si>
  <si>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</si>
  <si>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</si>
  <si>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</si>
  <si>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</si>
  <si>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</si>
  <si>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</si>
  <si>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</si>
  <si>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</si>
  <si>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</si>
  <si>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</si>
  <si>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</si>
  <si>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</si>
  <si>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</si>
  <si>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</si>
  <si>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</si>
  <si>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</si>
  <si>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</si>
  <si>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</si>
  <si>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</si>
  <si>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</si>
  <si>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</si>
  <si>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</si>
  <si>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</si>
  <si>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</si>
  <si>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</si>
  <si>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</si>
  <si>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</si>
  <si>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</si>
  <si>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</si>
  <si>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</si>
  <si>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</si>
  <si>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</si>
  <si>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</si>
  <si>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</si>
  <si>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</si>
  <si>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</si>
  <si>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</si>
  <si>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</si>
  <si>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</si>
  <si>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</si>
  <si>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</si>
  <si>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</si>
  <si>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</si>
  <si>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</si>
  <si>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</si>
  <si>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</si>
  <si>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</si>
  <si>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</si>
  <si>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</si>
  <si>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</si>
  <si>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</si>
  <si>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</si>
  <si>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</si>
  <si>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</si>
  <si>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</si>
  <si>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</si>
  <si>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</si>
  <si>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</si>
  <si>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</si>
  <si>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</si>
  <si>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</si>
  <si>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</si>
  <si>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</si>
  <si>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</si>
  <si>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</si>
  <si>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</si>
  <si>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</si>
  <si>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</si>
  <si>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</si>
  <si>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</si>
  <si>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</si>
  <si>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</si>
  <si>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</si>
  <si>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</si>
  <si>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</si>
  <si>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</si>
  <si>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</si>
  <si>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</si>
  <si>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</si>
  <si>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</si>
  <si>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</si>
  <si>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</si>
  <si>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</si>
  <si>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</si>
  <si>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</si>
  <si>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</si>
  <si>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</si>
  <si>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</si>
  <si>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</si>
  <si>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</si>
  <si>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</si>
  <si>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</si>
  <si>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</si>
  <si>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</si>
  <si>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</si>
  <si>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</si>
  <si>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</si>
  <si>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</si>
  <si>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</si>
  <si>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</si>
  <si>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</si>
  <si>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</si>
  <si>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</si>
  <si>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</si>
  <si>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</si>
  <si>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</si>
  <si>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</si>
  <si>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</si>
  <si>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</si>
  <si>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</si>
  <si>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</si>
  <si>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</si>
  <si>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</si>
  <si>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</si>
  <si>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</si>
  <si>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</si>
  <si>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</si>
  <si>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</si>
  <si>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</si>
  <si>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</si>
  <si>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</si>
  <si>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</si>
  <si>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</si>
  <si>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</si>
  <si>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</si>
  <si>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</si>
  <si>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</si>
  <si>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</si>
  <si>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</si>
  <si>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</si>
  <si>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</si>
  <si>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</si>
  <si>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</si>
  <si>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</si>
  <si>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</si>
  <si>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</si>
  <si>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</si>
  <si>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</si>
  <si>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</si>
  <si>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</si>
  <si>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</si>
  <si>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</si>
  <si>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</si>
  <si>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</si>
  <si>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</si>
  <si>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</si>
  <si>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</si>
  <si>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</si>
  <si>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</si>
  <si>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</si>
  <si>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</si>
  <si>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</si>
  <si>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</si>
  <si>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</si>
  <si>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</si>
  <si>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</si>
  <si>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</si>
  <si>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</si>
  <si>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</si>
  <si>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</si>
  <si>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</si>
  <si>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</si>
  <si>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</si>
  <si>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</si>
  <si>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</si>
  <si>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</si>
  <si>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</si>
  <si>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</si>
  <si>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</si>
  <si>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</si>
  <si>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</si>
  <si>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</si>
  <si>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</si>
  <si>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</si>
  <si>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</si>
  <si>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</si>
  <si>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</si>
  <si>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</si>
  <si>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</si>
  <si>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</si>
  <si>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</si>
  <si>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</si>
  <si>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</si>
  <si>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</si>
  <si>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</si>
  <si>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</si>
  <si>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</si>
  <si>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</si>
  <si>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</si>
  <si>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</si>
  <si>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</si>
  <si>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</si>
  <si>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</si>
  <si>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</si>
  <si>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</si>
  <si>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</si>
  <si>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</si>
  <si>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</si>
  <si>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</si>
  <si>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</si>
  <si>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</si>
  <si>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</si>
  <si>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</si>
  <si>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</si>
  <si>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</si>
  <si>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</si>
  <si>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</si>
  <si>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</si>
  <si>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</si>
  <si>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</si>
  <si>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</si>
  <si>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</si>
  <si>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</si>
  <si>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</si>
  <si>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</si>
  <si>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</si>
  <si>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</si>
  <si>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</si>
  <si>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</si>
  <si>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</si>
  <si>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</si>
  <si>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</si>
  <si>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</si>
  <si>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</si>
  <si>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</si>
  <si>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</si>
  <si>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</si>
  <si>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</si>
  <si>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</si>
  <si>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</si>
  <si>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</si>
  <si>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</si>
  <si>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</si>
  <si>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</si>
  <si>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</si>
  <si>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</si>
  <si>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</si>
  <si>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</si>
  <si>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</si>
  <si>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</si>
  <si>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</si>
  <si>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</si>
  <si>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</si>
  <si>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</si>
  <si>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</si>
  <si>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</si>
  <si>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</si>
  <si>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</si>
  <si>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</si>
  <si>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</si>
  <si>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</si>
  <si>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</si>
  <si>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</si>
  <si>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</si>
  <si>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</si>
  <si>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</si>
  <si>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</si>
  <si>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</si>
  <si>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</si>
  <si>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</si>
  <si>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</si>
  <si>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</si>
  <si>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</si>
  <si>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</si>
  <si>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</si>
  <si>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</si>
  <si>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</si>
  <si>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</si>
  <si>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</si>
  <si>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</si>
  <si>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</si>
  <si>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</si>
  <si>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</si>
  <si>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</si>
  <si>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</si>
  <si>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</si>
  <si>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</si>
  <si>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</si>
  <si>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</si>
  <si>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</si>
  <si>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</si>
  <si>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</si>
  <si>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</si>
  <si>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</si>
  <si>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</si>
  <si>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</si>
  <si>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</si>
  <si>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</si>
  <si>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</si>
  <si>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</si>
  <si>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</si>
  <si>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</si>
  <si>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</si>
  <si>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</si>
  <si>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</si>
  <si>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</si>
  <si>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</si>
  <si>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</si>
  <si>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</si>
  <si>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</si>
  <si>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</si>
  <si>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</si>
  <si>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</si>
  <si>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</si>
  <si>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</si>
  <si>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</si>
  <si>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</si>
  <si>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</si>
  <si>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</si>
  <si>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</si>
  <si>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</si>
  <si>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</si>
  <si>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</si>
  <si>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</si>
  <si>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</si>
  <si>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</si>
  <si>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</si>
  <si>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</si>
  <si>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</si>
  <si>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</si>
  <si>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</si>
  <si>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</si>
  <si>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</si>
  <si>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</si>
  <si>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</si>
  <si>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</si>
  <si>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</si>
  <si>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</si>
  <si>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</si>
  <si>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</si>
  <si>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</si>
  <si>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</si>
  <si>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</si>
  <si>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</si>
  <si>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</si>
  <si>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</si>
  <si>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</si>
  <si>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</si>
  <si>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</si>
  <si>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</si>
  <si>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</si>
  <si>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</si>
  <si>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</si>
  <si>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</si>
  <si>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</si>
  <si>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</si>
  <si>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</si>
  <si>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</si>
  <si>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</si>
  <si>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</si>
  <si>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</si>
  <si>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</si>
  <si>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</si>
  <si>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</si>
  <si>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</si>
  <si>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</si>
  <si>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</si>
  <si>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</si>
  <si>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</si>
  <si>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</si>
  <si>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</si>
  <si>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</si>
  <si>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</si>
  <si>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</si>
  <si>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</si>
  <si>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</si>
  <si>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</si>
  <si>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</si>
  <si>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</si>
  <si>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</si>
  <si>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</si>
  <si>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</si>
  <si>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</si>
  <si>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</si>
  <si>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</si>
  <si>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</si>
  <si>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</si>
  <si>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</si>
  <si>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</si>
  <si>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</si>
  <si>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</si>
  <si>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</si>
  <si>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</si>
  <si>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</si>
  <si>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</si>
  <si>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</si>
  <si>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</si>
  <si>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</si>
  <si>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</si>
  <si>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</si>
  <si>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</si>
  <si>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</si>
  <si>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</si>
  <si>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</si>
  <si>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</si>
  <si>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</si>
  <si>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</si>
  <si>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</si>
  <si>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</si>
  <si>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</si>
  <si>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</si>
  <si>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</si>
  <si>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</si>
  <si>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</si>
  <si>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</si>
  <si>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</si>
  <si>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</si>
  <si>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</si>
  <si>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</si>
  <si>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</si>
  <si>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</si>
  <si>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</si>
  <si>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</si>
  <si>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</si>
  <si>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</si>
  <si>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</si>
  <si>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</si>
  <si>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</si>
  <si>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</si>
  <si>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</si>
  <si>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</si>
  <si>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</si>
  <si>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</si>
  <si>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</si>
  <si>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</si>
  <si>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</si>
  <si>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</si>
  <si>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</si>
  <si>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</si>
  <si>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</si>
  <si>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</si>
  <si>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</si>
  <si>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</si>
  <si>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</si>
  <si>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</si>
  <si>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</si>
  <si>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</si>
  <si>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</si>
  <si>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</si>
  <si>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</si>
  <si>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</si>
  <si>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</si>
  <si>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</si>
  <si>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</si>
  <si>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</si>
  <si>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</si>
  <si>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</si>
  <si>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</si>
  <si>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</si>
  <si>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</si>
  <si>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</si>
  <si>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</si>
  <si>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</si>
  <si>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</si>
  <si>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</si>
  <si>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</si>
  <si>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</si>
  <si>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</si>
  <si>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</si>
  <si>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</si>
  <si>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</si>
  <si>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</si>
  <si>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</si>
  <si>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</si>
  <si>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</si>
  <si>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</si>
  <si>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</si>
  <si>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</si>
  <si>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</si>
  <si>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</si>
  <si>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</si>
  <si>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</si>
  <si>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</si>
  <si>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</si>
  <si>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</si>
  <si>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</si>
  <si>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</si>
  <si>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</si>
  <si>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</si>
  <si>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</si>
  <si>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</si>
  <si>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</si>
  <si>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</si>
  <si>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</si>
  <si>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</si>
  <si>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</si>
  <si>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</si>
  <si>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</si>
  <si>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</si>
  <si>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</si>
  <si>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</si>
  <si>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</si>
  <si>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</si>
  <si>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</si>
  <si>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</si>
  <si>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</si>
  <si>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</si>
  <si>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</si>
  <si>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</si>
  <si>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</si>
  <si>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</si>
  <si>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</si>
  <si>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</si>
  <si>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</si>
  <si>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</si>
  <si>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</si>
  <si>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</si>
  <si>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</si>
  <si>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</si>
  <si>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</si>
  <si>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</si>
  <si>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</si>
  <si>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</si>
  <si>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</si>
  <si>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</si>
  <si>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</si>
  <si>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</si>
  <si>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</si>
  <si>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</si>
  <si>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</si>
  <si>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</si>
  <si>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</si>
  <si>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</si>
  <si>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</si>
  <si>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</si>
  <si>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</si>
  <si>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</si>
  <si>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</si>
  <si>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</si>
  <si>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</si>
  <si>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</si>
  <si>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</si>
  <si>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</si>
  <si>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</si>
  <si>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</si>
  <si>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</si>
  <si>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</si>
  <si>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</si>
  <si>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</si>
  <si>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</si>
  <si>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</si>
  <si>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</si>
  <si>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</si>
  <si>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</si>
  <si>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</si>
  <si>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</si>
  <si>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</si>
  <si>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</si>
  <si>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</si>
  <si>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</si>
  <si>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</si>
  <si>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</si>
  <si>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</si>
  <si>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</si>
  <si>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</si>
  <si>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</si>
  <si>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</si>
  <si>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</si>
  <si>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</si>
  <si>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</si>
  <si>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</si>
  <si>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</si>
  <si>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</si>
  <si>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</si>
  <si>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</si>
  <si>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</si>
  <si>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</si>
  <si>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</si>
  <si>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</si>
  <si>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</si>
  <si>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</si>
  <si>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</si>
  <si>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</si>
  <si>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</si>
  <si>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</si>
  <si>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</si>
  <si>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</si>
  <si>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</si>
  <si>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</si>
  <si>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</si>
  <si>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</si>
  <si>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</si>
  <si>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</si>
  <si>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</si>
  <si>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</si>
  <si>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</si>
  <si>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</si>
  <si>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</si>
  <si>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</si>
  <si>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</si>
  <si>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</si>
  <si>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</si>
  <si>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</si>
  <si>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</si>
  <si>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</si>
  <si>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</si>
  <si>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</si>
  <si>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</si>
  <si>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</si>
  <si>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</si>
  <si>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</si>
  <si>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</si>
  <si>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</si>
  <si>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</si>
  <si>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</si>
  <si>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</si>
  <si>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</si>
  <si>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</si>
  <si>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</si>
  <si>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</si>
  <si>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</si>
  <si>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</si>
  <si>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</si>
  <si>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</si>
  <si>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</si>
  <si>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</si>
  <si>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</si>
  <si>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</si>
  <si>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</si>
  <si>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</si>
  <si>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</si>
  <si>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</si>
  <si>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</si>
  <si>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</si>
  <si>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</si>
  <si>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</si>
  <si>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</si>
  <si>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</si>
  <si>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</si>
  <si>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</si>
  <si>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</si>
  <si>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</si>
  <si>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</si>
  <si>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</si>
  <si>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</si>
  <si>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</si>
  <si>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</si>
  <si>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</si>
  <si>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</si>
  <si>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</si>
  <si>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</si>
  <si>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</si>
  <si>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</si>
  <si>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</si>
  <si>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</si>
  <si>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</si>
  <si>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</si>
  <si>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</si>
  <si>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</si>
  <si>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</si>
  <si>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</si>
  <si>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</si>
  <si>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</si>
  <si>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</si>
  <si>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</si>
  <si>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</si>
  <si>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</si>
  <si>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</si>
  <si>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</si>
  <si>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</si>
  <si>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</si>
  <si>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</si>
  <si>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</si>
  <si>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</si>
  <si>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</si>
  <si>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</si>
  <si>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</si>
  <si>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</si>
  <si>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</si>
  <si>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</si>
  <si>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</si>
  <si>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</si>
  <si>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</si>
  <si>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</si>
  <si>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</si>
  <si>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</si>
  <si>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</si>
  <si>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</si>
  <si>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</si>
  <si>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</si>
  <si>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</si>
  <si>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</si>
  <si>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</si>
  <si>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</si>
  <si>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</si>
  <si>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</si>
  <si>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</si>
  <si>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</si>
  <si>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</si>
  <si>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</si>
  <si>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</si>
  <si>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</si>
  <si>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</si>
  <si>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</si>
  <si>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</si>
  <si>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</si>
  <si>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</si>
  <si>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</si>
  <si>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</si>
  <si>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</si>
  <si>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</si>
  <si>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</si>
  <si>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</si>
  <si>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</si>
  <si>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</si>
  <si>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</si>
  <si>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</si>
  <si>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</si>
  <si>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</si>
  <si>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</si>
  <si>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</si>
  <si>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</si>
  <si>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</si>
  <si>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</si>
  <si>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</si>
  <si>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</si>
  <si>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</si>
  <si>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</si>
  <si>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</si>
  <si>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</si>
  <si>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</si>
  <si>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</si>
  <si>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</si>
  <si>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</si>
  <si>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</si>
  <si>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</si>
  <si>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</si>
  <si>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</si>
  <si>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</si>
  <si>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</si>
  <si>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</si>
  <si>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</si>
  <si>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</si>
  <si>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</si>
  <si>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</si>
  <si>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</si>
  <si>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</si>
  <si>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</si>
  <si>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</si>
  <si>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</si>
  <si>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</si>
  <si>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</si>
  <si>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</si>
  <si>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</si>
  <si>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</si>
  <si>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</si>
  <si>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</si>
  <si>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</si>
  <si>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</si>
  <si>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</si>
  <si>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</si>
  <si>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</si>
  <si>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</si>
  <si>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</si>
  <si>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</si>
  <si>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</si>
  <si>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</si>
  <si>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</si>
  <si>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</si>
  <si>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</si>
  <si>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</si>
  <si>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</si>
  <si>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</si>
  <si>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</si>
  <si>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</si>
  <si>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</si>
  <si>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</si>
  <si>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</si>
  <si>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</si>
  <si>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</si>
  <si>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</si>
  <si>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</si>
  <si>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</si>
  <si>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</si>
  <si>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</si>
  <si>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</si>
  <si>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</si>
  <si>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</si>
  <si>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</si>
  <si>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</si>
  <si>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</si>
  <si>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</si>
  <si>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</si>
  <si>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</si>
  <si>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</si>
  <si>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</si>
  <si>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</si>
  <si>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</si>
  <si>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</si>
  <si>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</si>
  <si>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</si>
  <si>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</si>
  <si>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</si>
  <si>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</si>
  <si>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</si>
  <si>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</si>
  <si>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</si>
  <si>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</si>
  <si>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</si>
  <si>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</si>
  <si>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</si>
  <si>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</si>
  <si>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</si>
  <si>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</si>
  <si>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</si>
  <si>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</si>
  <si>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</si>
  <si>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</si>
  <si>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</si>
  <si>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</si>
  <si>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</si>
  <si>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</si>
  <si>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</si>
  <si>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</si>
  <si>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</si>
  <si>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</si>
  <si>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</si>
  <si>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</si>
  <si>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</si>
  <si>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</si>
  <si>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</si>
  <si>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</si>
  <si>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</si>
  <si>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</si>
  <si>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</si>
  <si>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</si>
  <si>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</si>
  <si>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</si>
  <si>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</si>
  <si>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</si>
  <si>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</si>
  <si>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</si>
  <si>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</si>
  <si>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</si>
  <si>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</si>
  <si>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</si>
  <si>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</si>
  <si>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</si>
  <si>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</si>
  <si>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</si>
  <si>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</si>
  <si>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</si>
  <si>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</si>
  <si>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</si>
  <si>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</si>
  <si>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</si>
  <si>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</si>
  <si>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</si>
  <si>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</si>
  <si>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</si>
  <si>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</si>
  <si>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</si>
  <si>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</si>
  <si>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</si>
  <si>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</si>
  <si>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</si>
  <si>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</si>
  <si>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</si>
  <si>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</si>
  <si>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</si>
  <si>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</si>
  <si>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</si>
  <si>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</si>
  <si>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</si>
  <si>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</si>
  <si>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</si>
  <si>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</si>
  <si>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</si>
  <si>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</si>
  <si>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</si>
  <si>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</si>
  <si>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</si>
  <si>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</si>
  <si>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</si>
  <si>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</si>
  <si>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</si>
  <si>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</si>
  <si>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</si>
  <si>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</si>
  <si>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</si>
  <si>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</si>
  <si>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</si>
  <si>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</si>
  <si>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</si>
  <si>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</si>
  <si>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</si>
  <si>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</si>
  <si>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</si>
  <si>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</si>
  <si>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</si>
  <si>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</si>
  <si>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</si>
  <si>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</si>
  <si>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</si>
  <si>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</si>
  <si>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</si>
  <si>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</si>
  <si>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</si>
  <si>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</si>
  <si>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</si>
  <si>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</si>
  <si>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</si>
  <si>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</si>
  <si>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</si>
  <si>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</si>
  <si>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</si>
  <si>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</si>
  <si>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</si>
  <si>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</si>
  <si>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</si>
  <si>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</si>
  <si>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</si>
  <si>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</si>
  <si>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</si>
  <si>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</si>
  <si>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</si>
  <si>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</si>
  <si>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</si>
  <si>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</si>
  <si>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</si>
  <si>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</si>
  <si>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</si>
  <si>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</si>
  <si>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</si>
  <si>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</si>
  <si>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</si>
  <si>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</si>
  <si>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</si>
  <si>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</si>
  <si>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</si>
  <si>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</si>
  <si>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</si>
  <si>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</si>
  <si>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</si>
  <si>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</si>
  <si>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</si>
  <si>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</si>
  <si>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</si>
  <si>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</si>
  <si>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</si>
  <si>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</si>
  <si>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</si>
  <si>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</si>
  <si>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</si>
  <si>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</si>
  <si>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</si>
  <si>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</si>
  <si>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</si>
  <si>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</si>
  <si>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</si>
  <si>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</si>
  <si>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</si>
  <si>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</si>
  <si>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</si>
  <si>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</si>
  <si>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</si>
  <si>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</si>
  <si>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</si>
  <si>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</si>
  <si>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</si>
  <si>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</si>
  <si>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</si>
  <si>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</si>
  <si>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</si>
  <si>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</si>
  <si>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</si>
  <si>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</si>
  <si>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</si>
  <si>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</si>
  <si>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</si>
  <si>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</si>
  <si>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</si>
  <si>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</si>
  <si>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</si>
  <si>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</si>
  <si>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</si>
  <si>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</si>
  <si>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</si>
  <si>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</si>
  <si>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</si>
  <si>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</si>
  <si>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</si>
  <si>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</si>
  <si>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</si>
  <si>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</si>
  <si>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</si>
  <si>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</si>
  <si>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</si>
  <si>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</si>
  <si>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</si>
  <si>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</si>
  <si>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</si>
  <si>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</si>
  <si>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</si>
  <si>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</si>
  <si>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</si>
  <si>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</si>
  <si>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</si>
  <si>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</si>
  <si>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</si>
  <si>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</si>
  <si>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</si>
  <si>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</si>
  <si>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</si>
  <si>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</si>
  <si>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</si>
  <si>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</si>
  <si>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</si>
  <si>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</si>
  <si>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</si>
  <si>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</si>
  <si>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</si>
  <si>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</si>
  <si>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</si>
  <si>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</si>
  <si>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</si>
  <si>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</si>
  <si>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</si>
  <si>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</si>
  <si>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</si>
  <si>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</si>
  <si>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</si>
  <si>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</si>
  <si>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</si>
  <si>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</si>
  <si>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</si>
  <si>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</si>
  <si>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</si>
  <si>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</si>
  <si>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</si>
  <si>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</si>
  <si>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</si>
  <si>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</si>
  <si>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</si>
  <si>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</si>
  <si>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</si>
  <si>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</si>
  <si>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</si>
  <si>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</si>
  <si>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</si>
  <si>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</si>
  <si>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</si>
  <si>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</si>
  <si>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</si>
  <si>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</si>
  <si>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</si>
  <si>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</si>
  <si>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</si>
  <si>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</si>
  <si>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</si>
  <si>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</si>
  <si>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</si>
  <si>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</si>
  <si>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</si>
  <si>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</si>
  <si>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</si>
  <si>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</si>
  <si>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</si>
  <si>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</si>
  <si>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</si>
  <si>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</si>
  <si>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</si>
  <si>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</si>
  <si>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</si>
  <si>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</si>
  <si>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</si>
  <si>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</si>
  <si>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</si>
  <si>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</si>
  <si>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</si>
  <si>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</si>
  <si>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</si>
  <si>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</si>
  <si>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</si>
  <si>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</si>
  <si>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</si>
  <si>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</si>
  <si>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</si>
  <si>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</si>
  <si>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</si>
  <si>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</si>
  <si>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</si>
  <si>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</si>
  <si>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</si>
  <si>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</si>
  <si>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</si>
  <si>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</si>
  <si>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</si>
  <si>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</si>
  <si>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</si>
  <si>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</si>
  <si>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</si>
  <si>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</si>
  <si>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</si>
  <si>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</si>
  <si>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</si>
  <si>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</si>
  <si>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</si>
  <si>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</si>
  <si>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</si>
  <si>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</si>
  <si>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</si>
  <si>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</si>
  <si>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</si>
  <si>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</si>
  <si>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</si>
  <si>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</si>
  <si>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</si>
  <si>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</si>
  <si>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</si>
  <si>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</si>
  <si>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</si>
  <si>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</si>
  <si>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</si>
  <si>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</si>
  <si>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</si>
  <si>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</si>
  <si>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</si>
  <si>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</si>
  <si>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</si>
  <si>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</si>
  <si>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</si>
  <si>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</si>
  <si>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</si>
  <si>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</si>
  <si>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</si>
  <si>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</si>
  <si>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</si>
  <si>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</si>
  <si>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</si>
  <si>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</si>
  <si>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</si>
  <si>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</si>
  <si>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</si>
  <si>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</si>
  <si>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</si>
  <si>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</si>
  <si>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</si>
  <si>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</si>
  <si>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</si>
  <si>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</si>
  <si>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</si>
  <si>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</si>
  <si>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</si>
  <si>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</si>
  <si>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</si>
  <si>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</si>
  <si>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</si>
  <si>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</si>
  <si>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</si>
  <si>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</si>
  <si>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</si>
  <si>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</si>
  <si>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</si>
  <si>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</si>
  <si>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</si>
  <si>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</si>
  <si>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</si>
  <si>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</si>
  <si>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</si>
  <si>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</si>
  <si>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</si>
  <si>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</si>
  <si>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</si>
  <si>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</si>
  <si>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</si>
  <si>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</si>
  <si>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</si>
  <si>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</si>
  <si>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</si>
  <si>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</si>
  <si>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</si>
  <si>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</si>
  <si>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</si>
  <si>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</si>
  <si>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</si>
  <si>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</si>
  <si>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</si>
  <si>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</si>
  <si>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</si>
  <si>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</si>
  <si>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</si>
  <si>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</si>
  <si>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</si>
  <si>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</si>
  <si>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</si>
  <si>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</si>
  <si>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</si>
  <si>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</si>
  <si>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</si>
  <si>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</si>
  <si>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</si>
  <si>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</si>
  <si>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</si>
  <si>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</si>
  <si>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</si>
  <si>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</si>
  <si>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</si>
  <si>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</si>
  <si>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</si>
  <si>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</si>
  <si>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</si>
  <si>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</si>
  <si>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</si>
  <si>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</si>
  <si>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</si>
  <si>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</si>
  <si>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</si>
  <si>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</si>
  <si>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</si>
  <si>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</si>
  <si>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</si>
  <si>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</si>
  <si>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</si>
  <si>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</si>
  <si>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</si>
  <si>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</si>
  <si>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</si>
  <si>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</si>
  <si>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</si>
  <si>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</si>
  <si>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</si>
  <si>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</si>
  <si>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</si>
  <si>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</si>
  <si>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</si>
  <si>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</si>
  <si>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</si>
  <si>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</si>
  <si>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</si>
  <si>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</si>
  <si>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</si>
  <si>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</si>
  <si>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</si>
  <si>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</si>
  <si>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</si>
  <si>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</si>
  <si>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</si>
  <si>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</si>
  <si>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</si>
  <si>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</si>
  <si>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</si>
  <si>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</si>
  <si>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</si>
  <si>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</si>
  <si>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</si>
  <si>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</si>
  <si>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</si>
  <si>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</si>
  <si>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</si>
  <si>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</si>
  <si>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</si>
  <si>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</si>
  <si>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</si>
  <si>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</si>
  <si>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</si>
  <si>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</si>
  <si>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</si>
  <si>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</si>
  <si>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</si>
  <si>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</si>
  <si>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</si>
  <si>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</si>
  <si>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</si>
  <si>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</si>
  <si>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</si>
  <si>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</si>
  <si>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</si>
  <si>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</si>
  <si>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</si>
  <si>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</si>
  <si>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</si>
  <si>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</si>
  <si>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</si>
  <si>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</si>
  <si>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</si>
  <si>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</si>
  <si>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</si>
  <si>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</si>
  <si>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</si>
  <si>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</si>
  <si>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</si>
  <si>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</si>
  <si>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</si>
  <si>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</si>
  <si>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</si>
  <si>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</si>
  <si>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</si>
  <si>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</si>
  <si>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</si>
  <si>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</si>
  <si>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</si>
  <si>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</si>
  <si>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</si>
  <si>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</si>
  <si>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</si>
  <si>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</si>
  <si>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</si>
  <si>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</si>
  <si>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</si>
  <si>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</si>
  <si>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</si>
  <si>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</si>
  <si>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</si>
  <si>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</si>
  <si>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</si>
  <si>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</si>
  <si>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</si>
  <si>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</si>
  <si>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</si>
  <si>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</si>
  <si>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</si>
  <si>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</si>
  <si>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</si>
  <si>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</si>
  <si>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</si>
  <si>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</si>
  <si>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</si>
  <si>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</si>
  <si>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</si>
  <si>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</si>
  <si>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</si>
  <si>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</si>
  <si>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</si>
  <si>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</si>
  <si>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</si>
  <si>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</si>
  <si>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</si>
  <si>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</si>
  <si>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</si>
  <si>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</si>
  <si>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</si>
  <si>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</si>
  <si>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</si>
  <si>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</si>
  <si>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</si>
  <si>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</si>
  <si>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</si>
  <si>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</si>
  <si>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</si>
  <si>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</si>
  <si>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</si>
  <si>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</si>
  <si>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</si>
  <si>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</si>
  <si>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</si>
  <si>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</si>
  <si>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</si>
  <si>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</si>
  <si>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</si>
  <si>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</si>
  <si>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</si>
  <si>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</si>
  <si>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</si>
  <si>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</si>
  <si>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</si>
  <si>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</si>
  <si>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</si>
  <si>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</si>
  <si>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</si>
  <si>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</si>
  <si>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</si>
  <si>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</si>
  <si>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</si>
  <si>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</si>
  <si>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</si>
  <si>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</si>
  <si>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</si>
  <si>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</si>
  <si>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</si>
  <si>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</si>
  <si>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</si>
  <si>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</si>
  <si>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</si>
  <si>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</si>
  <si>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</si>
  <si>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</si>
  <si>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</si>
  <si>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</si>
  <si>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</si>
  <si>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</si>
  <si>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</si>
  <si>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</si>
  <si>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</si>
  <si>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</si>
  <si>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</si>
  <si>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</si>
  <si>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</si>
  <si>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</si>
  <si>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</si>
  <si>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</si>
  <si>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</si>
  <si>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</si>
  <si>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</si>
  <si>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</si>
  <si>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</si>
  <si>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</si>
  <si>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</si>
  <si>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</si>
  <si>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</si>
  <si>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</si>
  <si>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</si>
  <si>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</si>
  <si>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</si>
  <si>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</si>
  <si>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</si>
  <si>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</si>
  <si>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</si>
  <si>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</si>
  <si>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</si>
  <si>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</si>
  <si>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</si>
  <si>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</si>
  <si>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</si>
  <si>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</si>
  <si>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</si>
  <si>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</si>
  <si>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</si>
  <si>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</si>
  <si>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</si>
  <si>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</si>
  <si>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</si>
  <si>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</si>
  <si>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</si>
  <si>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</si>
  <si>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</si>
  <si>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</si>
  <si>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</si>
  <si>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</si>
  <si>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</si>
  <si>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</si>
  <si>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</si>
  <si>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</si>
  <si>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</si>
  <si>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</si>
  <si>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</si>
  <si>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</si>
  <si>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</si>
  <si>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</si>
  <si>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</si>
  <si>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</si>
  <si>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</si>
  <si>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</si>
  <si>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</si>
  <si>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</si>
  <si>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</si>
  <si>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</si>
  <si>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</si>
  <si>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</si>
  <si>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</si>
  <si>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</si>
  <si>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</si>
  <si>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</si>
  <si>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</si>
  <si>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</si>
  <si>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</si>
  <si>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</si>
  <si>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</si>
  <si>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</si>
  <si>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</si>
  <si>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</si>
  <si>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</si>
  <si>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</si>
  <si>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</si>
  <si>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</si>
  <si>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</si>
  <si>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</si>
  <si>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</si>
  <si>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</si>
  <si>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</si>
  <si>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</si>
  <si>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</si>
  <si>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</si>
  <si>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</si>
  <si>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</si>
  <si>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</si>
  <si>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</si>
  <si>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</si>
  <si>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</si>
  <si>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</si>
  <si>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</si>
  <si>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</si>
  <si>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</si>
  <si>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</si>
  <si>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</si>
  <si>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</si>
  <si>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</si>
  <si>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</si>
  <si>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</si>
  <si>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</si>
  <si>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</si>
  <si>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</si>
  <si>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</si>
  <si>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</si>
  <si>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</si>
  <si>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</si>
  <si>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</si>
  <si>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</si>
  <si>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</si>
  <si>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</si>
  <si>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</si>
  <si>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</si>
  <si>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</si>
  <si>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</si>
  <si>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</si>
  <si>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</si>
  <si>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</si>
  <si>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</si>
  <si>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</si>
  <si>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</si>
  <si>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</si>
  <si>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</si>
  <si>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</si>
  <si>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</si>
  <si>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</si>
  <si>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</si>
  <si>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</si>
  <si>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</si>
  <si>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</si>
  <si>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</si>
  <si>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</si>
  <si>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</si>
  <si>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</si>
  <si>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</si>
  <si>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</si>
  <si>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</si>
  <si>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</si>
  <si>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</si>
  <si>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</si>
  <si>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</si>
  <si>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</si>
  <si>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</si>
  <si>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</si>
  <si>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</si>
  <si>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</si>
  <si>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</si>
  <si>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</si>
  <si>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</si>
  <si>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</si>
  <si>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</si>
  <si>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</si>
  <si>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</si>
  <si>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</si>
  <si>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</si>
  <si>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</si>
  <si>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</si>
  <si>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</si>
  <si>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</si>
  <si>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</si>
  <si>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</si>
  <si>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</si>
  <si>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</si>
  <si>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</si>
  <si>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</si>
  <si>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</si>
  <si>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</si>
  <si>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</si>
  <si>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</si>
  <si>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</si>
  <si>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</si>
  <si>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</si>
  <si>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</si>
  <si>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</si>
  <si>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</si>
  <si>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</si>
  <si>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</si>
  <si>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</si>
  <si>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</si>
  <si>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</si>
  <si>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</si>
  <si>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</si>
  <si>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</si>
  <si>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</si>
  <si>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</si>
  <si>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</si>
  <si>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</si>
  <si>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</si>
  <si>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</si>
  <si>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</si>
  <si>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</si>
  <si>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</si>
  <si>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</si>
  <si>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</si>
  <si>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</si>
  <si>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</si>
  <si>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</si>
  <si>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</si>
  <si>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</si>
  <si>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</si>
  <si>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</si>
  <si>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</si>
  <si>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</si>
  <si>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</si>
  <si>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</si>
  <si>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</si>
  <si>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</si>
  <si>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</si>
  <si>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</si>
  <si>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</si>
  <si>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</si>
  <si>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</si>
  <si>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</si>
  <si>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</si>
  <si>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</si>
  <si>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</si>
  <si>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</si>
  <si>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</si>
  <si>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</si>
  <si>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</si>
  <si>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</si>
  <si>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</si>
  <si>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</si>
  <si>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</si>
  <si>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</si>
  <si>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</si>
  <si>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</si>
  <si>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</si>
  <si>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</si>
  <si>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</si>
  <si>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</si>
  <si>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</si>
  <si>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</si>
  <si>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</si>
  <si>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</si>
  <si>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</si>
  <si>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</si>
  <si>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</si>
  <si>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</si>
  <si>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</si>
  <si>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</si>
  <si>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</si>
  <si>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</si>
  <si>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</si>
  <si>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</si>
  <si>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</si>
  <si>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</si>
  <si>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</si>
  <si>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</si>
  <si>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</si>
  <si>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</si>
  <si>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</si>
  <si>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</si>
  <si>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</si>
  <si>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</si>
  <si>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</si>
  <si>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</si>
  <si>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</si>
  <si>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</si>
  <si>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</si>
  <si>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</si>
  <si>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</si>
  <si>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</si>
  <si>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</si>
  <si>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</si>
  <si>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</si>
  <si>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</si>
  <si>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</si>
  <si>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</si>
  <si>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</si>
  <si>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</si>
  <si>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</si>
  <si>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</si>
  <si>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</si>
  <si>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</si>
  <si>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</si>
  <si>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</si>
  <si>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</si>
  <si>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</si>
  <si>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</si>
  <si>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</si>
  <si>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</si>
  <si>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</si>
  <si>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</si>
  <si>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</si>
  <si>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</si>
  <si>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</si>
  <si>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</si>
  <si>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</si>
  <si>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</si>
  <si>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</si>
  <si>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</si>
  <si>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</si>
  <si>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</si>
  <si>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</si>
  <si>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</si>
  <si>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</si>
  <si>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</si>
  <si>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</si>
  <si>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</si>
  <si>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</si>
  <si>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</si>
  <si>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</si>
  <si>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</si>
  <si>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</si>
  <si>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</si>
  <si>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</si>
  <si>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</si>
  <si>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</si>
  <si>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</si>
  <si>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</si>
  <si>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</si>
  <si>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</si>
  <si>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</si>
  <si>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</si>
  <si>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</si>
  <si>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</si>
  <si>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</si>
  <si>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</si>
  <si>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</si>
  <si>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</si>
  <si>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</si>
  <si>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</si>
  <si>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</si>
  <si>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</si>
  <si>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</si>
  <si>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</si>
  <si>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</si>
  <si>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</si>
  <si>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</si>
  <si>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</si>
  <si>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</si>
  <si>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</si>
  <si>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</si>
  <si>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</si>
  <si>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</si>
  <si>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</si>
  <si>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</si>
  <si>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</si>
  <si>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</si>
  <si>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</si>
  <si>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</si>
  <si>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</si>
  <si>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</si>
  <si>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</si>
  <si>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</si>
  <si>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</si>
  <si>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</si>
  <si>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</si>
  <si>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</si>
  <si>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</si>
  <si>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</si>
  <si>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</si>
  <si>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</si>
  <si>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</si>
  <si>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</si>
  <si>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</si>
  <si>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</si>
  <si>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</si>
  <si>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</si>
  <si>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</si>
  <si>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</si>
  <si>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</si>
  <si>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</si>
  <si>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</si>
  <si>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</si>
  <si>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</si>
  <si>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</si>
  <si>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</si>
  <si>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</si>
  <si>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</si>
  <si>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</si>
  <si>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</si>
  <si>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</si>
  <si>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</si>
  <si>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</si>
  <si>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</si>
  <si>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</si>
  <si>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</si>
  <si>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</si>
  <si>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</si>
  <si>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</si>
  <si>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</si>
  <si>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</si>
  <si>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</si>
  <si>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</si>
  <si>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</si>
  <si>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</si>
  <si>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</si>
  <si>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</si>
  <si>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</si>
  <si>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</si>
  <si>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</si>
  <si>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</si>
  <si>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</si>
  <si>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</si>
  <si>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</si>
  <si>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</si>
  <si>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</si>
  <si>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</si>
  <si>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</si>
  <si>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</si>
  <si>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</si>
  <si>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</si>
  <si>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</si>
  <si>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</si>
  <si>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</si>
  <si>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</si>
  <si>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</si>
  <si>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</si>
  <si>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</si>
  <si>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</si>
  <si>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</si>
  <si>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</si>
  <si>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</si>
  <si>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</si>
  <si>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</si>
  <si>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</si>
  <si>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</si>
  <si>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</si>
  <si>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</si>
  <si>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</si>
  <si>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</si>
  <si>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</si>
  <si>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</si>
  <si>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</si>
  <si>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</si>
  <si>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</si>
  <si>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</si>
  <si>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</si>
  <si>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</si>
  <si>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</si>
  <si>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</si>
  <si>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</si>
  <si>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</si>
  <si>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</si>
  <si>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</si>
  <si>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</si>
  <si>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</si>
  <si>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</si>
  <si>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</si>
  <si>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</si>
  <si>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</si>
  <si>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</si>
  <si>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</si>
  <si>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</si>
  <si>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</si>
  <si>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</si>
  <si>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</si>
  <si>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</si>
  <si>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</si>
  <si>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</si>
  <si>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</si>
  <si>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</si>
  <si>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</si>
  <si>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</si>
  <si>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</si>
  <si>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</si>
  <si>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</si>
  <si>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</si>
  <si>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</si>
  <si>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</si>
  <si>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</si>
  <si>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</si>
  <si>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</si>
  <si>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</si>
  <si>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</si>
  <si>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</si>
  <si>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</si>
  <si>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</si>
  <si>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</si>
  <si>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</si>
  <si>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</si>
  <si>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</si>
  <si>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</si>
  <si>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</si>
  <si>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</si>
  <si>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</si>
  <si>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</si>
  <si>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</si>
  <si>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</si>
  <si>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</si>
  <si>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</si>
  <si>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</si>
  <si>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</si>
  <si>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</si>
  <si>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</si>
  <si>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</si>
  <si>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</si>
  <si>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</si>
  <si>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</si>
  <si>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</si>
  <si>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</si>
  <si>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</si>
  <si>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</si>
  <si>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</si>
  <si>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</si>
  <si>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</si>
  <si>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</si>
  <si>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</si>
  <si>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</si>
  <si>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</si>
  <si>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</si>
  <si>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</si>
  <si>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</si>
  <si>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</si>
  <si>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</si>
  <si>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</si>
  <si>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</si>
  <si>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</si>
  <si>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</si>
  <si>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</si>
  <si>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</si>
  <si>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</si>
  <si>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</si>
  <si>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</si>
  <si>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</si>
  <si>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</si>
  <si>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</si>
  <si>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</si>
  <si>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</si>
  <si>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</si>
  <si>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</si>
  <si>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</si>
  <si>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</si>
  <si>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</si>
  <si>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</si>
  <si>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</si>
  <si>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</si>
  <si>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</si>
  <si>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</si>
  <si>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</si>
  <si>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</si>
  <si>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</si>
  <si>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</si>
  <si>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</si>
  <si>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</si>
  <si>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</si>
  <si>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</si>
  <si>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</si>
  <si>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</si>
  <si>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</si>
  <si>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</si>
  <si>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</si>
  <si>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</si>
  <si>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</si>
  <si>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</si>
  <si>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</si>
  <si>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</si>
  <si>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</si>
  <si>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</si>
  <si>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</si>
  <si>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</si>
  <si>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</si>
  <si>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</si>
  <si>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</si>
  <si>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</si>
  <si>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</si>
  <si>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</si>
  <si>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</si>
  <si>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</si>
  <si>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</si>
  <si>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</si>
  <si>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</si>
  <si>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</si>
  <si>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</si>
  <si>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</si>
  <si>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</si>
  <si>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</si>
  <si>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</si>
  <si>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</si>
  <si>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</si>
  <si>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</si>
  <si>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</si>
  <si>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</si>
  <si>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</si>
  <si>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</si>
  <si>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</si>
  <si>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</si>
  <si>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</si>
  <si>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</si>
  <si>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</si>
  <si>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</si>
  <si>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</si>
  <si>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</si>
  <si>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</si>
  <si>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</si>
  <si>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</si>
  <si>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</si>
  <si>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</si>
  <si>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</si>
  <si>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</si>
  <si>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</si>
  <si>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</si>
  <si>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</si>
  <si>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</si>
  <si>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</si>
  <si>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</si>
  <si>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</si>
  <si>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</si>
  <si>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</si>
  <si>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</si>
  <si>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</si>
  <si>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</si>
  <si>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</si>
  <si>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</si>
  <si>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</si>
  <si>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</si>
  <si>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</si>
  <si>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</si>
  <si>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</si>
  <si>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</si>
  <si>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</si>
  <si>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</si>
  <si>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</si>
  <si>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</si>
  <si>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</si>
  <si>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</si>
  <si>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</si>
  <si>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</si>
  <si>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</si>
  <si>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</si>
  <si>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</si>
  <si>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</si>
  <si>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</si>
  <si>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</si>
  <si>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</si>
  <si>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</si>
  <si>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</si>
  <si>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</si>
  <si>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</si>
  <si>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</si>
  <si>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</si>
  <si>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</si>
  <si>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</si>
  <si>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</si>
  <si>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</si>
  <si>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</si>
  <si>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</si>
  <si>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</si>
  <si>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</si>
  <si>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</si>
  <si>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</si>
  <si>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</si>
  <si>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</si>
  <si>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</si>
  <si>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</si>
  <si>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</si>
  <si>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</si>
  <si>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</si>
  <si>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</si>
  <si>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</si>
  <si>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</si>
  <si>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</si>
  <si>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</si>
  <si>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</si>
  <si>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</si>
  <si>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</si>
  <si>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</si>
  <si>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</si>
  <si>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</si>
  <si>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</si>
  <si>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</si>
  <si>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</si>
  <si>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</si>
  <si>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</si>
  <si>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</si>
  <si>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</si>
  <si>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</si>
  <si>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</si>
  <si>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</si>
  <si>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</si>
  <si>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</si>
  <si>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</si>
  <si>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</si>
  <si>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</si>
  <si>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</si>
  <si>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</si>
  <si>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</si>
  <si>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</si>
  <si>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</si>
  <si>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</si>
  <si>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</si>
  <si>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</si>
  <si>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</si>
  <si>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</si>
  <si>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</si>
  <si>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</si>
  <si>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</si>
  <si>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</si>
  <si>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</si>
  <si>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</si>
  <si>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</si>
  <si>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</si>
  <si>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</si>
  <si>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</si>
  <si>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</si>
  <si>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</si>
  <si>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</si>
  <si>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</si>
  <si>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</si>
  <si>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</si>
  <si>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</si>
  <si>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</si>
  <si>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</si>
  <si>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</si>
  <si>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</si>
  <si>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</si>
  <si>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</si>
  <si>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</si>
  <si>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</si>
  <si>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</si>
  <si>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</si>
  <si>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</si>
  <si>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</si>
  <si>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</si>
  <si>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</si>
  <si>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</si>
  <si>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</si>
  <si>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</si>
  <si>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</si>
  <si>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</si>
  <si>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</si>
  <si>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</si>
  <si>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</si>
  <si>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</si>
  <si>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</si>
  <si>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</si>
  <si>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</si>
  <si>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</si>
  <si>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</si>
  <si>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</si>
  <si>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</si>
  <si>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</si>
  <si>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</si>
  <si>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</si>
  <si>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</si>
  <si>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</si>
  <si>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</si>
  <si>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</si>
  <si>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</si>
  <si>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</si>
  <si>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</si>
  <si>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</si>
  <si>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</si>
  <si>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</si>
  <si>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</si>
  <si>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</si>
  <si>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</si>
  <si>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</si>
  <si>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</si>
  <si>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</si>
  <si>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</si>
  <si>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</si>
  <si>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</si>
  <si>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</si>
  <si>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</si>
  <si>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</si>
  <si>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</si>
  <si>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</si>
  <si>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</si>
  <si>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</si>
  <si>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</si>
  <si>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</si>
  <si>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</si>
  <si>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</si>
  <si>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</si>
  <si>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</si>
  <si>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</si>
  <si>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</si>
  <si>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</si>
  <si>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</si>
  <si>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</si>
  <si>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</si>
  <si>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</si>
  <si>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</si>
  <si>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SI</t>
  </si>
  <si>
    <t>NO</t>
  </si>
  <si>
    <t>sucre</t>
  </si>
  <si>
    <t>YURIS PAOLA AVILA PARODYS</t>
  </si>
  <si>
    <t xml:space="preserve">MZ 131 Lote 12 Barrio La Pradera -Montería/Córdoba  </t>
  </si>
  <si>
    <t>asodeps@gmail.com</t>
  </si>
  <si>
    <t>23-2016-452</t>
  </si>
  <si>
    <t xml:space="preserve">ATENDER A LA PRIMERA INFANCIA DE LA ESTRATEGIA "DE CERO A SIMEPRE" ESPACIFICAMENTE A LOS NIÑOS Y NIÑAS MENORES DE CINCO (5) AÑOS DE FAMILIAS EN SITUACION DE VULNERACION CON LAS DIRECTRICES, LINEAMINETOS Y PARAMETROS ESTABLECIDOS POR EL ICBF, EN LAS SIGUIENTES FORMAS DE ATENCION HOGARES COMUNITARIOS DE BIENESTAR TRADICIONALES </t>
  </si>
  <si>
    <t>23-2016-287</t>
  </si>
  <si>
    <t>ATENDER A LA PRIMERA INFANCIA DE LA ESTRATEGIA "DE CERO A SIMEPRE" ESPACIFICAMENTE A LOS NIÑOS Y NIÑAS MENORES DE CINCO (5) AÑOS DE FAMILIAS EN SITUACION DE VULNERACION CON LAS DIRECTRICES, LINEAMINETOS Y PARAMETROS ESTABLECIDOS POR EL ICBF, ASI COMO REGULAR  LAS RELACIONES ENTRE LAS PARTES Y DERIVADAS DE LA ENTREGA DE APORTES DEL ICBF A LA ENTIDAD ADMNISTARDORA DEL SERVICIO EN LA MODALIDAD DE HOGARES COMUNITARIOS DE BINESTAR EN LAS SIGUIENTES FORMAS DE ATENCION: FAMILIARES, MULTIPLES, GRUPALES, EMPRESARIALES, JARDINES SOCIALES Y EN LA MODALIDAD FAMI.</t>
  </si>
  <si>
    <t>23-2016-274</t>
  </si>
  <si>
    <t>23-2016-278</t>
  </si>
  <si>
    <t>23-2016-044</t>
  </si>
  <si>
    <t>PRESTAR EL SERVICIO DE ATENCION, EDUCACION INICIAL Y CUIDADO A NIÑOS Y NIÑAS MENORES DE 5 AÑOS O HASTA SU INGRESOAL GRADO TRANSICION Y A MUJERES GESTANTES Y MADRES EN PERIODO DE LACTACIA CON EL FIN DE PROMOVER EL DESARROLLO INTEGRAL DE LA PRIMERA INFANICA CON CALIDAD, DE CONFORMIDAD CON LOS LINEAMINETOS, MANUAL OPERATIVOS, LAS DIRECTRICES, PARAMETROS Y ESTANDARES ESTABLECIDOS POR EL ICBF, EN EL MARCO DE LA ESTRATEGIA DE ATENCION INTEGRAL "DE CERO A SIEMPRE"</t>
  </si>
  <si>
    <t>2021-70-20000131.0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</si>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</sst>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40" zoomScaleNormal="4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2679</v>
      </c>
      <c r="I15" s="32" t="s">
        <v>2624</v>
      </c>
      <c r="J15" s="108" t="s">
        <v>2626</v>
      </c>
      <c r="L15" s="208" t="s">
        <v>8</v>
      </c>
      <c r="M15" s="208"/>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40" t="s">
        <v>11</v>
      </c>
      <c r="J19" s="141" t="s">
        <v>10</v>
      </c>
      <c r="K19" s="141" t="s">
        <v>2609</v>
      </c>
      <c r="L19" s="141" t="s">
        <v>1161</v>
      </c>
      <c r="M19" s="141" t="s">
        <v>1162</v>
      </c>
      <c r="N19" s="142" t="s">
        <v>2610</v>
      </c>
      <c r="O19" s="137"/>
      <c r="Q19" s="51"/>
      <c r="R19" s="51"/>
    </row>
    <row r="20" spans="1:23" ht="30" customHeight="1" x14ac:dyDescent="0.25">
      <c r="A20" s="9"/>
      <c r="B20" s="109">
        <v>823004079</v>
      </c>
      <c r="C20" s="5"/>
      <c r="D20" s="73"/>
      <c r="E20" s="5"/>
      <c r="F20" s="5"/>
      <c r="G20" s="5"/>
      <c r="H20" s="185"/>
      <c r="I20" s="147" t="s">
        <v>453</v>
      </c>
      <c r="J20" s="148" t="s">
        <v>982</v>
      </c>
      <c r="K20" s="149">
        <v>6392668370</v>
      </c>
      <c r="L20" s="150"/>
      <c r="M20" s="150">
        <v>44561</v>
      </c>
      <c r="N20" s="135">
        <f>+(M20-L20)/30</f>
        <v>1485.3666666666666</v>
      </c>
      <c r="O20" s="138"/>
      <c r="U20" s="134"/>
      <c r="V20" s="105">
        <f ca="1">NOW()</f>
        <v>44194.964907060188</v>
      </c>
      <c r="W20" s="105">
        <f ca="1">NOW()</f>
        <v>44194.964907060188</v>
      </c>
    </row>
    <row r="21" spans="1:23" ht="30" customHeight="1" outlineLevel="1" x14ac:dyDescent="0.25">
      <c r="A21" s="9"/>
      <c r="B21" s="71"/>
      <c r="C21" s="5"/>
      <c r="D21" s="5"/>
      <c r="E21" s="5"/>
      <c r="F21" s="5"/>
      <c r="G21" s="5"/>
      <c r="H21" s="70"/>
      <c r="I21" s="147" t="s">
        <v>453</v>
      </c>
      <c r="J21" s="148" t="s">
        <v>975</v>
      </c>
      <c r="K21" s="149"/>
      <c r="L21" s="150"/>
      <c r="M21" s="150"/>
      <c r="N21" s="135">
        <f t="shared" ref="N21:N35" si="0">+(M21-L21)/30</f>
        <v>0</v>
      </c>
      <c r="O21" s="139"/>
    </row>
    <row r="22" spans="1:23" ht="30" customHeight="1" outlineLevel="1" x14ac:dyDescent="0.25">
      <c r="A22" s="9"/>
      <c r="B22" s="71"/>
      <c r="C22" s="5"/>
      <c r="D22" s="5"/>
      <c r="E22" s="5"/>
      <c r="F22" s="5"/>
      <c r="G22" s="5"/>
      <c r="H22" s="70"/>
      <c r="I22" s="147" t="s">
        <v>453</v>
      </c>
      <c r="J22" s="148" t="s">
        <v>970</v>
      </c>
      <c r="K22" s="149"/>
      <c r="L22" s="150"/>
      <c r="M22" s="150"/>
      <c r="N22" s="136">
        <f t="shared" ref="N22:N33" si="1">+(M22-L22)/30</f>
        <v>0</v>
      </c>
      <c r="O22" s="139"/>
    </row>
    <row r="23" spans="1:23" ht="30" customHeight="1" outlineLevel="1" x14ac:dyDescent="0.25">
      <c r="A23" s="9"/>
      <c r="B23" s="101"/>
      <c r="C23" s="21"/>
      <c r="D23" s="21"/>
      <c r="E23" s="21"/>
      <c r="F23" s="5"/>
      <c r="G23" s="5"/>
      <c r="H23" s="70"/>
      <c r="I23" s="147" t="s">
        <v>453</v>
      </c>
      <c r="J23" s="148" t="s">
        <v>265</v>
      </c>
      <c r="K23" s="149"/>
      <c r="L23" s="150"/>
      <c r="M23" s="150"/>
      <c r="N23" s="136">
        <f t="shared" si="1"/>
        <v>0</v>
      </c>
      <c r="O23" s="139"/>
      <c r="Q23" s="104"/>
      <c r="R23" s="55"/>
      <c r="S23" s="105"/>
      <c r="T23" s="105"/>
    </row>
    <row r="24" spans="1:23" ht="30" customHeight="1" outlineLevel="1" x14ac:dyDescent="0.25">
      <c r="A24" s="9"/>
      <c r="B24" s="101"/>
      <c r="C24" s="21"/>
      <c r="D24" s="21"/>
      <c r="E24" s="21"/>
      <c r="F24" s="5"/>
      <c r="G24" s="5"/>
      <c r="H24" s="70"/>
      <c r="I24" s="147" t="s">
        <v>453</v>
      </c>
      <c r="J24" s="148" t="s">
        <v>977</v>
      </c>
      <c r="K24" s="149"/>
      <c r="L24" s="150"/>
      <c r="M24" s="150"/>
      <c r="N24" s="136">
        <f t="shared" si="1"/>
        <v>0</v>
      </c>
      <c r="O24" s="139"/>
    </row>
    <row r="25" spans="1:23" ht="30" customHeight="1" outlineLevel="1" x14ac:dyDescent="0.25">
      <c r="A25" s="9"/>
      <c r="B25" s="101"/>
      <c r="C25" s="21"/>
      <c r="D25" s="21"/>
      <c r="E25" s="21"/>
      <c r="F25" s="5"/>
      <c r="G25" s="5"/>
      <c r="H25" s="70"/>
      <c r="I25" s="147" t="s">
        <v>453</v>
      </c>
      <c r="J25" s="148" t="s">
        <v>979</v>
      </c>
      <c r="K25" s="149"/>
      <c r="L25" s="150"/>
      <c r="M25" s="150"/>
      <c r="N25" s="136">
        <f t="shared" si="1"/>
        <v>0</v>
      </c>
      <c r="O25" s="139"/>
    </row>
    <row r="26" spans="1:23" ht="30" customHeight="1" outlineLevel="1" x14ac:dyDescent="0.25">
      <c r="A26" s="9"/>
      <c r="B26" s="101"/>
      <c r="C26" s="21"/>
      <c r="D26" s="21"/>
      <c r="E26" s="21"/>
      <c r="F26" s="5"/>
      <c r="G26" s="5"/>
      <c r="H26" s="70"/>
      <c r="I26" s="147" t="s">
        <v>453</v>
      </c>
      <c r="J26" s="148" t="s">
        <v>966</v>
      </c>
      <c r="K26" s="149"/>
      <c r="L26" s="150"/>
      <c r="M26" s="150"/>
      <c r="N26" s="136">
        <f t="shared" si="1"/>
        <v>0</v>
      </c>
      <c r="O26" s="139"/>
    </row>
    <row r="27" spans="1:23" ht="30" customHeight="1" outlineLevel="1" x14ac:dyDescent="0.25">
      <c r="A27" s="9"/>
      <c r="B27" s="101"/>
      <c r="C27" s="21"/>
      <c r="D27" s="21"/>
      <c r="E27" s="21"/>
      <c r="F27" s="5"/>
      <c r="G27" s="5"/>
      <c r="H27" s="70"/>
      <c r="I27" s="147" t="s">
        <v>453</v>
      </c>
      <c r="J27" s="148" t="s">
        <v>970</v>
      </c>
      <c r="K27" s="149"/>
      <c r="L27" s="150"/>
      <c r="M27" s="150"/>
      <c r="N27" s="136">
        <f t="shared" si="1"/>
        <v>0</v>
      </c>
      <c r="O27" s="139"/>
    </row>
    <row r="28" spans="1:23" ht="30" customHeight="1" outlineLevel="1" x14ac:dyDescent="0.25">
      <c r="A28" s="9"/>
      <c r="B28" s="101"/>
      <c r="C28" s="21"/>
      <c r="D28" s="21"/>
      <c r="E28" s="21"/>
      <c r="F28" s="5"/>
      <c r="G28" s="5"/>
      <c r="H28" s="70"/>
      <c r="I28" s="147" t="s">
        <v>453</v>
      </c>
      <c r="J28" s="148" t="s">
        <v>975</v>
      </c>
      <c r="K28" s="149"/>
      <c r="L28" s="150"/>
      <c r="M28" s="150"/>
      <c r="N28" s="136">
        <f t="shared" si="1"/>
        <v>0</v>
      </c>
      <c r="O28" s="139"/>
    </row>
    <row r="29" spans="1:23" ht="30" customHeight="1" outlineLevel="1" x14ac:dyDescent="0.25">
      <c r="A29" s="9"/>
      <c r="B29" s="71"/>
      <c r="C29" s="5"/>
      <c r="D29" s="5"/>
      <c r="E29" s="5"/>
      <c r="F29" s="5"/>
      <c r="G29" s="5"/>
      <c r="H29" s="70"/>
      <c r="I29" s="147" t="s">
        <v>453</v>
      </c>
      <c r="J29" s="148" t="s">
        <v>966</v>
      </c>
      <c r="K29" s="149"/>
      <c r="L29" s="150"/>
      <c r="M29" s="150"/>
      <c r="N29" s="136">
        <f t="shared" si="1"/>
        <v>0</v>
      </c>
      <c r="O29" s="139"/>
    </row>
    <row r="30" spans="1:23" ht="30" customHeight="1" outlineLevel="1" x14ac:dyDescent="0.25">
      <c r="A30" s="9"/>
      <c r="B30" s="71"/>
      <c r="C30" s="5"/>
      <c r="D30" s="5"/>
      <c r="E30" s="5"/>
      <c r="F30" s="5"/>
      <c r="G30" s="5"/>
      <c r="H30" s="70"/>
      <c r="I30" s="147" t="s">
        <v>453</v>
      </c>
      <c r="J30" s="148" t="s">
        <v>969</v>
      </c>
      <c r="K30" s="149"/>
      <c r="L30" s="150"/>
      <c r="M30" s="150"/>
      <c r="N30" s="136">
        <f t="shared" si="1"/>
        <v>0</v>
      </c>
      <c r="O30" s="139"/>
    </row>
    <row r="31" spans="1:23" ht="30" customHeight="1" outlineLevel="1" x14ac:dyDescent="0.25">
      <c r="A31" s="9"/>
      <c r="B31" s="71"/>
      <c r="C31" s="5"/>
      <c r="D31" s="5"/>
      <c r="E31" s="5"/>
      <c r="F31" s="5"/>
      <c r="G31" s="5"/>
      <c r="H31" s="70"/>
      <c r="I31" s="147" t="s">
        <v>453</v>
      </c>
      <c r="J31" s="148" t="s">
        <v>972</v>
      </c>
      <c r="K31" s="149"/>
      <c r="L31" s="150"/>
      <c r="M31" s="150"/>
      <c r="N31" s="136">
        <f t="shared" si="1"/>
        <v>0</v>
      </c>
      <c r="O31" s="139"/>
    </row>
    <row r="32" spans="1:23" ht="30" customHeight="1" outlineLevel="1" x14ac:dyDescent="0.25">
      <c r="A32" s="9"/>
      <c r="B32" s="71"/>
      <c r="C32" s="5"/>
      <c r="D32" s="5"/>
      <c r="E32" s="5"/>
      <c r="F32" s="5"/>
      <c r="G32" s="5"/>
      <c r="H32" s="70"/>
      <c r="I32" s="147" t="s">
        <v>453</v>
      </c>
      <c r="J32" s="148" t="s">
        <v>972</v>
      </c>
      <c r="K32" s="149"/>
      <c r="L32" s="150"/>
      <c r="M32" s="150"/>
      <c r="N32" s="136">
        <f t="shared" si="1"/>
        <v>0</v>
      </c>
      <c r="O32" s="139"/>
    </row>
    <row r="33" spans="1:16" ht="30" customHeight="1" outlineLevel="1" x14ac:dyDescent="0.25">
      <c r="A33" s="9"/>
      <c r="B33" s="71"/>
      <c r="C33" s="5"/>
      <c r="D33" s="5"/>
      <c r="E33" s="5"/>
      <c r="F33" s="5"/>
      <c r="G33" s="5"/>
      <c r="H33" s="70"/>
      <c r="I33" s="147" t="s">
        <v>453</v>
      </c>
      <c r="J33" s="148" t="s">
        <v>979</v>
      </c>
      <c r="K33" s="149"/>
      <c r="L33" s="150"/>
      <c r="M33" s="150"/>
      <c r="N33" s="136">
        <f t="shared" si="1"/>
        <v>0</v>
      </c>
      <c r="O33" s="139"/>
    </row>
    <row r="34" spans="1:16" ht="30" customHeight="1" outlineLevel="1" x14ac:dyDescent="0.25">
      <c r="A34" s="9"/>
      <c r="B34" s="71"/>
      <c r="C34" s="5"/>
      <c r="D34" s="5"/>
      <c r="E34" s="5"/>
      <c r="F34" s="5"/>
      <c r="G34" s="5"/>
      <c r="H34" s="70"/>
      <c r="I34" s="147"/>
      <c r="J34" s="148"/>
      <c r="K34" s="149"/>
      <c r="L34" s="150"/>
      <c r="M34" s="150"/>
      <c r="N34" s="136">
        <f t="shared" si="0"/>
        <v>0</v>
      </c>
      <c r="O34" s="139"/>
    </row>
    <row r="35" spans="1:16" ht="30" customHeight="1" outlineLevel="1" x14ac:dyDescent="0.25">
      <c r="A35" s="9"/>
      <c r="B35" s="71"/>
      <c r="C35" s="5"/>
      <c r="D35" s="5"/>
      <c r="E35" s="5"/>
      <c r="F35" s="5"/>
      <c r="G35" s="5"/>
      <c r="H35" s="70"/>
      <c r="I35" s="147"/>
      <c r="J35" s="148"/>
      <c r="K35" s="149"/>
      <c r="L35" s="150"/>
      <c r="M35" s="150"/>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9"/>
      <c r="I37" s="130"/>
      <c r="J37" s="130"/>
      <c r="K37" s="130"/>
      <c r="L37" s="130"/>
      <c r="M37" s="130"/>
      <c r="N37" s="130"/>
      <c r="O37" s="131"/>
    </row>
    <row r="38" spans="1:16" ht="21" customHeight="1" x14ac:dyDescent="0.25">
      <c r="A38" s="9"/>
      <c r="B38" s="177" t="str">
        <f>VLOOKUP(B20,EAS!A2:B1439,2,0)</f>
        <v>ASOCIACIÓN DE EMPRENDEDORES Y PROMOTORES SOCIALES ASODEPS</v>
      </c>
      <c r="C38" s="177"/>
      <c r="D38" s="177"/>
      <c r="E38" s="177"/>
      <c r="F38" s="177"/>
      <c r="G38" s="5"/>
      <c r="H38" s="132"/>
      <c r="I38" s="189" t="s">
        <v>7</v>
      </c>
      <c r="J38" s="189"/>
      <c r="K38" s="189"/>
      <c r="L38" s="189"/>
      <c r="M38" s="189"/>
      <c r="N38" s="189"/>
      <c r="O38" s="133"/>
    </row>
    <row r="39" spans="1:16" ht="42.95" customHeight="1" thickBot="1" x14ac:dyDescent="0.3">
      <c r="A39" s="10"/>
      <c r="B39" s="11"/>
      <c r="C39" s="11"/>
      <c r="D39" s="11"/>
      <c r="E39" s="11"/>
      <c r="F39" s="11"/>
      <c r="G39" s="11"/>
      <c r="H39" s="10"/>
      <c r="I39" s="221" t="s">
        <v>2692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31</v>
      </c>
      <c r="D48" s="110" t="s">
        <v>2683</v>
      </c>
      <c r="E48" s="145">
        <v>42675</v>
      </c>
      <c r="F48" s="145">
        <v>43312</v>
      </c>
      <c r="G48" s="158">
        <f>IF(AND(E48&lt;&gt;"",F48&lt;&gt;""),((F48-E48)/30),"")</f>
        <v>21.233333333333334</v>
      </c>
      <c r="H48" s="114" t="s">
        <v>2684</v>
      </c>
      <c r="I48" s="113" t="s">
        <v>453</v>
      </c>
      <c r="J48" s="121" t="s">
        <v>500</v>
      </c>
      <c r="K48" s="116">
        <v>4887052066</v>
      </c>
      <c r="L48" s="115" t="s">
        <v>1148</v>
      </c>
      <c r="M48" s="117">
        <f>+IF(L48="No",1,IF(L48="Si","Ingrese %",""))</f>
        <v>1</v>
      </c>
      <c r="N48" s="115" t="s">
        <v>1151</v>
      </c>
      <c r="O48" s="115" t="s">
        <v>26</v>
      </c>
      <c r="P48" s="78"/>
    </row>
    <row r="49" spans="1:16" s="6" customFormat="1" ht="24.75" customHeight="1" x14ac:dyDescent="0.25">
      <c r="A49" s="143">
        <v>2</v>
      </c>
      <c r="B49" s="122" t="s">
        <v>2676</v>
      </c>
      <c r="C49" s="124" t="s">
        <v>31</v>
      </c>
      <c r="D49" s="110" t="s">
        <v>2685</v>
      </c>
      <c r="E49" s="145">
        <v>42522</v>
      </c>
      <c r="F49" s="145">
        <v>42674</v>
      </c>
      <c r="G49" s="158">
        <f t="shared" ref="G49:G50" si="2">IF(AND(E49&lt;&gt;"",F49&lt;&gt;""),((F49-E49)/30),"")</f>
        <v>5.0666666666666664</v>
      </c>
      <c r="H49" s="114" t="s">
        <v>2686</v>
      </c>
      <c r="I49" s="113" t="s">
        <v>453</v>
      </c>
      <c r="J49" s="121" t="s">
        <v>497</v>
      </c>
      <c r="K49" s="116">
        <v>2379439613</v>
      </c>
      <c r="L49" s="115" t="s">
        <v>1148</v>
      </c>
      <c r="M49" s="117">
        <v>1</v>
      </c>
      <c r="N49" s="124" t="s">
        <v>1151</v>
      </c>
      <c r="O49" s="124" t="s">
        <v>2677</v>
      </c>
      <c r="P49" s="78"/>
    </row>
    <row r="50" spans="1:16" s="6" customFormat="1" ht="24.75" customHeight="1" x14ac:dyDescent="0.25">
      <c r="A50" s="143">
        <v>3</v>
      </c>
      <c r="B50" s="122" t="s">
        <v>2676</v>
      </c>
      <c r="C50" s="124" t="s">
        <v>31</v>
      </c>
      <c r="D50" s="110" t="s">
        <v>2687</v>
      </c>
      <c r="E50" s="145">
        <v>42522</v>
      </c>
      <c r="F50" s="145">
        <v>42674</v>
      </c>
      <c r="G50" s="158">
        <f t="shared" si="2"/>
        <v>5.0666666666666664</v>
      </c>
      <c r="H50" s="122" t="s">
        <v>2686</v>
      </c>
      <c r="I50" s="113" t="s">
        <v>453</v>
      </c>
      <c r="J50" s="121" t="s">
        <v>497</v>
      </c>
      <c r="K50" s="116">
        <v>1333242040</v>
      </c>
      <c r="L50" s="124" t="s">
        <v>1148</v>
      </c>
      <c r="M50" s="117">
        <v>1</v>
      </c>
      <c r="N50" s="124" t="s">
        <v>1151</v>
      </c>
      <c r="O50" s="124" t="s">
        <v>2677</v>
      </c>
      <c r="P50" s="78"/>
    </row>
    <row r="51" spans="1:16" s="6" customFormat="1" ht="24.75" customHeight="1" outlineLevel="1" x14ac:dyDescent="0.25">
      <c r="A51" s="143">
        <v>4</v>
      </c>
      <c r="B51" s="122" t="s">
        <v>2676</v>
      </c>
      <c r="C51" s="124" t="s">
        <v>31</v>
      </c>
      <c r="D51" s="110" t="s">
        <v>2688</v>
      </c>
      <c r="E51" s="145">
        <v>43252</v>
      </c>
      <c r="F51" s="145">
        <v>43404</v>
      </c>
      <c r="G51" s="158">
        <f t="shared" ref="G51:G107" si="3">IF(AND(E51&lt;&gt;"",F51&lt;&gt;""),((F51-E51)/30),"")</f>
        <v>5.0666666666666664</v>
      </c>
      <c r="H51" s="122" t="s">
        <v>2686</v>
      </c>
      <c r="I51" s="113" t="s">
        <v>453</v>
      </c>
      <c r="J51" s="121" t="s">
        <v>497</v>
      </c>
      <c r="K51" s="116">
        <v>3287446128</v>
      </c>
      <c r="L51" s="124" t="s">
        <v>1148</v>
      </c>
      <c r="M51" s="117">
        <v>1</v>
      </c>
      <c r="N51" s="124" t="s">
        <v>1151</v>
      </c>
      <c r="O51" s="124" t="s">
        <v>2677</v>
      </c>
      <c r="P51" s="78"/>
    </row>
    <row r="52" spans="1:16" s="7" customFormat="1" ht="24.75" customHeight="1" outlineLevel="1" x14ac:dyDescent="0.25">
      <c r="A52" s="144">
        <v>5</v>
      </c>
      <c r="B52" s="122" t="s">
        <v>2676</v>
      </c>
      <c r="C52" s="124" t="s">
        <v>31</v>
      </c>
      <c r="D52" s="110" t="s">
        <v>2689</v>
      </c>
      <c r="E52" s="145">
        <v>42402</v>
      </c>
      <c r="F52" s="145">
        <v>42674</v>
      </c>
      <c r="G52" s="158">
        <f t="shared" si="3"/>
        <v>9.0666666666666664</v>
      </c>
      <c r="H52" s="122" t="s">
        <v>2690</v>
      </c>
      <c r="I52" s="113" t="s">
        <v>453</v>
      </c>
      <c r="J52" s="121" t="s">
        <v>511</v>
      </c>
      <c r="K52" s="116">
        <v>461277022</v>
      </c>
      <c r="L52" s="124" t="s">
        <v>1148</v>
      </c>
      <c r="M52" s="117">
        <v>1</v>
      </c>
      <c r="N52" s="124" t="s">
        <v>1151</v>
      </c>
      <c r="O52" s="124" t="s">
        <v>2677</v>
      </c>
      <c r="P52" s="79"/>
    </row>
    <row r="53" spans="1:16" s="7" customFormat="1" ht="24.75" customHeight="1" outlineLevel="1" x14ac:dyDescent="0.25">
      <c r="A53" s="144">
        <v>6</v>
      </c>
      <c r="B53" s="122"/>
      <c r="C53" s="124"/>
      <c r="D53" s="110"/>
      <c r="E53" s="145"/>
      <c r="F53" s="145"/>
      <c r="G53" s="158" t="str">
        <f t="shared" si="3"/>
        <v/>
      </c>
      <c r="H53" s="119"/>
      <c r="I53" s="113"/>
      <c r="J53" s="113"/>
      <c r="K53" s="116"/>
      <c r="L53" s="115"/>
      <c r="M53" s="117"/>
      <c r="N53" s="115"/>
      <c r="O53" s="115"/>
      <c r="P53" s="79"/>
    </row>
    <row r="54" spans="1:16" s="7" customFormat="1" ht="24.75" customHeight="1" outlineLevel="1" x14ac:dyDescent="0.25">
      <c r="A54" s="144">
        <v>7</v>
      </c>
      <c r="B54" s="111"/>
      <c r="C54" s="124"/>
      <c r="D54" s="110"/>
      <c r="E54" s="145"/>
      <c r="F54" s="145"/>
      <c r="G54" s="158" t="str">
        <f t="shared" si="3"/>
        <v/>
      </c>
      <c r="H54" s="122"/>
      <c r="I54" s="113"/>
      <c r="J54" s="113"/>
      <c r="K54" s="118"/>
      <c r="L54" s="115"/>
      <c r="M54" s="117"/>
      <c r="N54" s="115"/>
      <c r="O54" s="115"/>
      <c r="P54" s="79"/>
    </row>
    <row r="55" spans="1:16" s="7" customFormat="1" ht="24.75" customHeight="1" outlineLevel="1" x14ac:dyDescent="0.25">
      <c r="A55" s="144">
        <v>8</v>
      </c>
      <c r="B55" s="111"/>
      <c r="C55" s="124"/>
      <c r="D55" s="110"/>
      <c r="E55" s="145"/>
      <c r="F55" s="145"/>
      <c r="G55" s="158" t="str">
        <f t="shared" si="3"/>
        <v/>
      </c>
      <c r="H55" s="114"/>
      <c r="I55" s="113"/>
      <c r="J55" s="113"/>
      <c r="K55" s="118"/>
      <c r="L55" s="115"/>
      <c r="M55" s="117"/>
      <c r="N55" s="115"/>
      <c r="O55" s="115"/>
      <c r="P55" s="79"/>
    </row>
    <row r="56" spans="1:16" s="7" customFormat="1" ht="24.75" customHeight="1" outlineLevel="1" x14ac:dyDescent="0.25">
      <c r="A56" s="144">
        <v>9</v>
      </c>
      <c r="B56" s="111"/>
      <c r="C56" s="124"/>
      <c r="D56" s="110"/>
      <c r="E56" s="145"/>
      <c r="F56" s="145"/>
      <c r="G56" s="158" t="str">
        <f t="shared" si="3"/>
        <v/>
      </c>
      <c r="H56" s="114"/>
      <c r="I56" s="113"/>
      <c r="J56" s="113"/>
      <c r="K56" s="118"/>
      <c r="L56" s="115"/>
      <c r="M56" s="117"/>
      <c r="N56" s="115"/>
      <c r="O56" s="115"/>
      <c r="P56" s="79"/>
    </row>
    <row r="57" spans="1:16" s="7" customFormat="1" ht="24.75" customHeight="1" outlineLevel="1" x14ac:dyDescent="0.25">
      <c r="A57" s="144">
        <v>10</v>
      </c>
      <c r="B57" s="122"/>
      <c r="C57" s="124"/>
      <c r="D57" s="121"/>
      <c r="E57" s="145"/>
      <c r="F57" s="145"/>
      <c r="G57" s="158" t="str">
        <f t="shared" si="3"/>
        <v/>
      </c>
      <c r="H57" s="122"/>
      <c r="I57" s="121"/>
      <c r="J57" s="121"/>
      <c r="K57" s="68"/>
      <c r="L57" s="65"/>
      <c r="M57" s="171"/>
      <c r="N57" s="124"/>
      <c r="O57" s="124"/>
      <c r="P57" s="79"/>
    </row>
    <row r="58" spans="1:16" s="7" customFormat="1" ht="24.75" customHeight="1" outlineLevel="1" x14ac:dyDescent="0.25">
      <c r="A58" s="144">
        <v>11</v>
      </c>
      <c r="B58" s="122"/>
      <c r="C58" s="124"/>
      <c r="D58" s="121"/>
      <c r="E58" s="145"/>
      <c r="F58" s="145"/>
      <c r="G58" s="158" t="str">
        <f t="shared" si="3"/>
        <v/>
      </c>
      <c r="H58" s="122"/>
      <c r="I58" s="121"/>
      <c r="J58" s="121"/>
      <c r="K58" s="68"/>
      <c r="L58" s="124"/>
      <c r="M58" s="171"/>
      <c r="N58" s="124"/>
      <c r="O58" s="124"/>
      <c r="P58" s="79"/>
    </row>
    <row r="59" spans="1:16" s="7" customFormat="1" ht="24.75" customHeight="1" outlineLevel="1" x14ac:dyDescent="0.25">
      <c r="A59" s="144">
        <v>12</v>
      </c>
      <c r="B59" s="122"/>
      <c r="C59" s="124"/>
      <c r="D59" s="121"/>
      <c r="E59" s="145"/>
      <c r="F59" s="145"/>
      <c r="G59" s="158" t="str">
        <f t="shared" si="3"/>
        <v/>
      </c>
      <c r="H59" s="122"/>
      <c r="I59" s="121"/>
      <c r="J59" s="121"/>
      <c r="K59" s="68"/>
      <c r="L59" s="124"/>
      <c r="M59" s="171"/>
      <c r="N59" s="124"/>
      <c r="O59" s="124"/>
      <c r="P59" s="79"/>
    </row>
    <row r="60" spans="1:16" s="7" customFormat="1" ht="24.75" customHeight="1" outlineLevel="1" x14ac:dyDescent="0.25">
      <c r="A60" s="144">
        <v>13</v>
      </c>
      <c r="B60" s="122"/>
      <c r="C60" s="124"/>
      <c r="D60" s="121"/>
      <c r="E60" s="145"/>
      <c r="F60" s="145"/>
      <c r="G60" s="158" t="str">
        <f t="shared" si="3"/>
        <v/>
      </c>
      <c r="H60" s="122"/>
      <c r="I60" s="121"/>
      <c r="J60" s="121"/>
      <c r="K60" s="68"/>
      <c r="L60" s="124"/>
      <c r="M60" s="171"/>
      <c r="N60" s="124"/>
      <c r="O60" s="124"/>
      <c r="P60" s="79"/>
    </row>
    <row r="61" spans="1:16" s="7" customFormat="1" ht="24.75" customHeight="1" outlineLevel="1" x14ac:dyDescent="0.25">
      <c r="A61" s="144">
        <v>14</v>
      </c>
      <c r="B61" s="122"/>
      <c r="C61" s="124"/>
      <c r="D61" s="121"/>
      <c r="E61" s="145"/>
      <c r="F61" s="145"/>
      <c r="G61" s="158" t="str">
        <f t="shared" si="3"/>
        <v/>
      </c>
      <c r="H61" s="122"/>
      <c r="I61" s="121"/>
      <c r="J61" s="121"/>
      <c r="K61" s="68"/>
      <c r="L61" s="124"/>
      <c r="M61" s="171"/>
      <c r="N61" s="124"/>
      <c r="O61" s="124"/>
      <c r="P61" s="79"/>
    </row>
    <row r="62" spans="1:16" s="7" customFormat="1" ht="24.75" customHeight="1" outlineLevel="1" x14ac:dyDescent="0.25">
      <c r="A62" s="144">
        <v>15</v>
      </c>
      <c r="B62" s="122"/>
      <c r="C62" s="124"/>
      <c r="D62" s="121"/>
      <c r="E62" s="145"/>
      <c r="F62" s="145"/>
      <c r="G62" s="158" t="str">
        <f t="shared" si="3"/>
        <v/>
      </c>
      <c r="H62" s="122"/>
      <c r="I62" s="121"/>
      <c r="J62" s="121"/>
      <c r="K62" s="68"/>
      <c r="L62" s="124"/>
      <c r="M62" s="171"/>
      <c r="N62" s="124"/>
      <c r="O62" s="124"/>
      <c r="P62" s="79"/>
    </row>
    <row r="63" spans="1:16" s="7" customFormat="1" ht="24.75" customHeight="1" outlineLevel="1" x14ac:dyDescent="0.25">
      <c r="A63" s="144">
        <v>16</v>
      </c>
      <c r="B63" s="122"/>
      <c r="C63" s="124"/>
      <c r="D63" s="121"/>
      <c r="E63" s="145"/>
      <c r="F63" s="145"/>
      <c r="G63" s="158" t="str">
        <f t="shared" si="3"/>
        <v/>
      </c>
      <c r="H63" s="122"/>
      <c r="I63" s="121"/>
      <c r="J63" s="121"/>
      <c r="K63" s="68"/>
      <c r="L63" s="124"/>
      <c r="M63" s="171"/>
      <c r="N63" s="124"/>
      <c r="O63" s="124"/>
      <c r="P63" s="79"/>
    </row>
    <row r="64" spans="1:16" s="7" customFormat="1" ht="24.75" customHeight="1" outlineLevel="1" x14ac:dyDescent="0.25">
      <c r="A64" s="144">
        <v>17</v>
      </c>
      <c r="B64" s="122"/>
      <c r="C64" s="124"/>
      <c r="D64" s="121"/>
      <c r="E64" s="145"/>
      <c r="F64" s="145"/>
      <c r="G64" s="158" t="str">
        <f t="shared" si="3"/>
        <v/>
      </c>
      <c r="H64" s="119"/>
      <c r="I64" s="121"/>
      <c r="J64" s="121"/>
      <c r="K64" s="68"/>
      <c r="L64" s="124"/>
      <c r="M64" s="171"/>
      <c r="N64" s="124"/>
      <c r="O64" s="124"/>
      <c r="P64" s="79"/>
    </row>
    <row r="65" spans="1:16" s="7" customFormat="1" ht="24.75" customHeight="1" outlineLevel="1" x14ac:dyDescent="0.25">
      <c r="A65" s="144">
        <v>18</v>
      </c>
      <c r="B65" s="122"/>
      <c r="C65" s="124"/>
      <c r="D65" s="121"/>
      <c r="E65" s="145"/>
      <c r="F65" s="145"/>
      <c r="G65" s="158" t="str">
        <f t="shared" si="3"/>
        <v/>
      </c>
      <c r="H65" s="122"/>
      <c r="I65" s="121"/>
      <c r="J65" s="121"/>
      <c r="K65" s="68"/>
      <c r="L65" s="124"/>
      <c r="M65" s="171"/>
      <c r="N65" s="124"/>
      <c r="O65" s="124"/>
      <c r="P65" s="79"/>
    </row>
    <row r="66" spans="1:16" s="7" customFormat="1" ht="24.75" customHeight="1" outlineLevel="1" x14ac:dyDescent="0.25">
      <c r="A66" s="144">
        <v>19</v>
      </c>
      <c r="B66" s="64"/>
      <c r="C66" s="65"/>
      <c r="D66" s="63"/>
      <c r="E66" s="145"/>
      <c r="F66" s="145"/>
      <c r="G66" s="158"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8"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8"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8"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8"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8"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8"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8"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8"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8"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8"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8"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8"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8"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8"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8"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8"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8"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8"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8"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8"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8"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8"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8"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8"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8"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8"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8"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8"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8"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8"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8"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8"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8"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8"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8"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8"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8"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8"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8"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8"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59" t="s">
        <v>2665</v>
      </c>
      <c r="C114" s="161" t="s">
        <v>31</v>
      </c>
      <c r="D114" s="120"/>
      <c r="E114" s="145"/>
      <c r="F114" s="145"/>
      <c r="G114" s="158" t="str">
        <f>IF(AND(E114&lt;&gt;"",F114&lt;&gt;""),((F114-E114)/30),"")</f>
        <v/>
      </c>
      <c r="H114" s="122"/>
      <c r="I114" s="121"/>
      <c r="J114" s="121"/>
      <c r="K114" s="68"/>
      <c r="L114" s="100" t="str">
        <f>+IF(AND(K114&gt;0,O114="Ejecución"),(K114/877802)*Tabla28[[#This Row],[% participación]],IF(AND(K114&gt;0,O114&lt;&gt;"Ejecución"),"-",""))</f>
        <v/>
      </c>
      <c r="M114" s="124"/>
      <c r="N114" s="171"/>
      <c r="O114" s="160" t="s">
        <v>1150</v>
      </c>
      <c r="P114" s="78"/>
    </row>
    <row r="115" spans="1:16" s="6" customFormat="1" ht="24.75" customHeight="1" x14ac:dyDescent="0.25">
      <c r="A115" s="143">
        <v>2</v>
      </c>
      <c r="B115" s="159" t="s">
        <v>2665</v>
      </c>
      <c r="C115" s="161" t="s">
        <v>31</v>
      </c>
      <c r="D115" s="63"/>
      <c r="E115" s="145"/>
      <c r="F115" s="145"/>
      <c r="G115" s="158" t="str">
        <f t="shared" ref="G115:G116" si="4">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3">
        <v>3</v>
      </c>
      <c r="B116" s="159" t="s">
        <v>2665</v>
      </c>
      <c r="C116" s="161" t="s">
        <v>31</v>
      </c>
      <c r="D116" s="63"/>
      <c r="E116" s="145"/>
      <c r="F116" s="145"/>
      <c r="G116" s="158" t="str">
        <f t="shared" si="4"/>
        <v/>
      </c>
      <c r="H116" s="64"/>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3">
        <v>4</v>
      </c>
      <c r="B117" s="159" t="s">
        <v>2665</v>
      </c>
      <c r="C117" s="161" t="s">
        <v>31</v>
      </c>
      <c r="D117" s="63"/>
      <c r="E117" s="145"/>
      <c r="F117" s="145"/>
      <c r="G117" s="158" t="str">
        <f t="shared" ref="G117:G159" si="5">IF(AND(E117&lt;&gt;"",F117&lt;&gt;""),((F117-E117)/30),"")</f>
        <v/>
      </c>
      <c r="H117" s="64"/>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4">
        <v>5</v>
      </c>
      <c r="B118" s="159" t="s">
        <v>2665</v>
      </c>
      <c r="C118" s="161" t="s">
        <v>31</v>
      </c>
      <c r="D118" s="63"/>
      <c r="E118" s="145"/>
      <c r="F118" s="145"/>
      <c r="G118" s="158" t="str">
        <f t="shared" si="5"/>
        <v/>
      </c>
      <c r="H118" s="64"/>
      <c r="I118" s="63"/>
      <c r="J118" s="63"/>
      <c r="K118" s="68"/>
      <c r="L118" s="100" t="str">
        <f>+IF(AND(K118&gt;0,O118="Ejecución"),(K118/877802)*Tabla28[[#This Row],[% participación]],IF(AND(K118&gt;0,O118&lt;&gt;"Ejecución"),"-",""))</f>
        <v/>
      </c>
      <c r="M118" s="65"/>
      <c r="N118" s="171"/>
      <c r="O118" s="160" t="s">
        <v>1150</v>
      </c>
      <c r="P118" s="79"/>
    </row>
    <row r="119" spans="1:16" s="7" customFormat="1" ht="24.75" customHeight="1" outlineLevel="1" x14ac:dyDescent="0.25">
      <c r="A119" s="144">
        <v>6</v>
      </c>
      <c r="B119" s="159" t="s">
        <v>2665</v>
      </c>
      <c r="C119" s="161" t="s">
        <v>31</v>
      </c>
      <c r="D119" s="63"/>
      <c r="E119" s="145"/>
      <c r="F119" s="145"/>
      <c r="G119" s="158" t="str">
        <f t="shared" si="5"/>
        <v/>
      </c>
      <c r="H119" s="64"/>
      <c r="I119" s="63"/>
      <c r="J119" s="63"/>
      <c r="K119" s="68"/>
      <c r="L119" s="100" t="str">
        <f>+IF(AND(K119&gt;0,O119="Ejecución"),(K119/877802)*Tabla28[[#This Row],[% participación]],IF(AND(K119&gt;0,O119&lt;&gt;"Ejecución"),"-",""))</f>
        <v/>
      </c>
      <c r="M119" s="65"/>
      <c r="N119" s="171"/>
      <c r="O119" s="160" t="s">
        <v>1150</v>
      </c>
      <c r="P119" s="79"/>
    </row>
    <row r="120" spans="1:16" s="7" customFormat="1" ht="24.75" customHeight="1" outlineLevel="1" x14ac:dyDescent="0.25">
      <c r="A120" s="144">
        <v>7</v>
      </c>
      <c r="B120" s="159" t="s">
        <v>2665</v>
      </c>
      <c r="C120" s="161" t="s">
        <v>31</v>
      </c>
      <c r="D120" s="63"/>
      <c r="E120" s="145"/>
      <c r="F120" s="145"/>
      <c r="G120" s="158" t="str">
        <f t="shared" si="5"/>
        <v/>
      </c>
      <c r="H120" s="64"/>
      <c r="I120" s="63"/>
      <c r="J120" s="63"/>
      <c r="K120" s="68"/>
      <c r="L120" s="100" t="str">
        <f>+IF(AND(K120&gt;0,O120="Ejecución"),(K120/877802)*Tabla28[[#This Row],[% participación]],IF(AND(K120&gt;0,O120&lt;&gt;"Ejecución"),"-",""))</f>
        <v/>
      </c>
      <c r="M120" s="65"/>
      <c r="N120" s="171"/>
      <c r="O120" s="160" t="s">
        <v>1150</v>
      </c>
      <c r="P120" s="79"/>
    </row>
    <row r="121" spans="1:16" s="7" customFormat="1" ht="24.75" customHeight="1" outlineLevel="1" x14ac:dyDescent="0.25">
      <c r="A121" s="144">
        <v>8</v>
      </c>
      <c r="B121" s="159" t="s">
        <v>2665</v>
      </c>
      <c r="C121" s="161" t="s">
        <v>31</v>
      </c>
      <c r="D121" s="63"/>
      <c r="E121" s="145"/>
      <c r="F121" s="145"/>
      <c r="G121" s="158" t="str">
        <f t="shared" si="5"/>
        <v/>
      </c>
      <c r="H121" s="102"/>
      <c r="I121" s="63"/>
      <c r="J121" s="63"/>
      <c r="K121" s="68"/>
      <c r="L121" s="100" t="str">
        <f>+IF(AND(K121&gt;0,O121="Ejecución"),(K121/877802)*Tabla28[[#This Row],[% participación]],IF(AND(K121&gt;0,O121&lt;&gt;"Ejecución"),"-",""))</f>
        <v/>
      </c>
      <c r="M121" s="65"/>
      <c r="N121" s="171"/>
      <c r="O121" s="160" t="s">
        <v>1150</v>
      </c>
      <c r="P121" s="79"/>
    </row>
    <row r="122" spans="1:16" s="7" customFormat="1" ht="24.75" customHeight="1" outlineLevel="1" x14ac:dyDescent="0.25">
      <c r="A122" s="144">
        <v>9</v>
      </c>
      <c r="B122" s="159" t="s">
        <v>2665</v>
      </c>
      <c r="C122" s="161" t="s">
        <v>31</v>
      </c>
      <c r="D122" s="63"/>
      <c r="E122" s="145"/>
      <c r="F122" s="145"/>
      <c r="G122" s="158" t="str">
        <f t="shared" si="5"/>
        <v/>
      </c>
      <c r="H122" s="64"/>
      <c r="I122" s="63"/>
      <c r="J122" s="63"/>
      <c r="K122" s="68"/>
      <c r="L122" s="100" t="str">
        <f>+IF(AND(K122&gt;0,O122="Ejecución"),(K122/877802)*Tabla28[[#This Row],[% participación]],IF(AND(K122&gt;0,O122&lt;&gt;"Ejecución"),"-",""))</f>
        <v/>
      </c>
      <c r="M122" s="65"/>
      <c r="N122" s="171"/>
      <c r="O122" s="160" t="s">
        <v>1150</v>
      </c>
      <c r="P122" s="79"/>
    </row>
    <row r="123" spans="1:16" s="7" customFormat="1" ht="24.75" customHeight="1" outlineLevel="1" x14ac:dyDescent="0.25">
      <c r="A123" s="144">
        <v>10</v>
      </c>
      <c r="B123" s="159" t="s">
        <v>2665</v>
      </c>
      <c r="C123" s="161" t="s">
        <v>31</v>
      </c>
      <c r="D123" s="63"/>
      <c r="E123" s="145"/>
      <c r="F123" s="145"/>
      <c r="G123" s="158" t="str">
        <f t="shared" si="5"/>
        <v/>
      </c>
      <c r="H123" s="64"/>
      <c r="I123" s="63"/>
      <c r="J123" s="63"/>
      <c r="K123" s="68"/>
      <c r="L123" s="100" t="str">
        <f>+IF(AND(K123&gt;0,O123="Ejecución"),(K123/877802)*Tabla28[[#This Row],[% participación]],IF(AND(K123&gt;0,O123&lt;&gt;"Ejecución"),"-",""))</f>
        <v/>
      </c>
      <c r="M123" s="65"/>
      <c r="N123" s="171"/>
      <c r="O123" s="160" t="s">
        <v>1150</v>
      </c>
      <c r="P123" s="79"/>
    </row>
    <row r="124" spans="1:16" s="7" customFormat="1" ht="24.75" customHeight="1" outlineLevel="1" x14ac:dyDescent="0.25">
      <c r="A124" s="144">
        <v>11</v>
      </c>
      <c r="B124" s="159" t="s">
        <v>2665</v>
      </c>
      <c r="C124" s="161" t="s">
        <v>31</v>
      </c>
      <c r="D124" s="63"/>
      <c r="E124" s="145"/>
      <c r="F124" s="145"/>
      <c r="G124" s="158" t="str">
        <f t="shared" si="5"/>
        <v/>
      </c>
      <c r="H124" s="64"/>
      <c r="I124" s="63"/>
      <c r="J124" s="63"/>
      <c r="K124" s="68"/>
      <c r="L124" s="100" t="str">
        <f>+IF(AND(K124&gt;0,O124="Ejecución"),(K124/877802)*Tabla28[[#This Row],[% participación]],IF(AND(K124&gt;0,O124&lt;&gt;"Ejecución"),"-",""))</f>
        <v/>
      </c>
      <c r="M124" s="65"/>
      <c r="N124" s="171" t="str">
        <f t="shared" ref="N124:N160" si="6">+IF(M124="No",1,IF(M124="Si","Ingrese %",""))</f>
        <v/>
      </c>
      <c r="O124" s="160" t="s">
        <v>1150</v>
      </c>
      <c r="P124" s="79"/>
    </row>
    <row r="125" spans="1:16" s="7" customFormat="1" ht="24.75" customHeight="1" outlineLevel="1" x14ac:dyDescent="0.25">
      <c r="A125" s="144">
        <v>12</v>
      </c>
      <c r="B125" s="159" t="s">
        <v>2665</v>
      </c>
      <c r="C125" s="161" t="s">
        <v>31</v>
      </c>
      <c r="D125" s="63"/>
      <c r="E125" s="145"/>
      <c r="F125" s="145"/>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4">
        <v>13</v>
      </c>
      <c r="B126" s="159" t="s">
        <v>2665</v>
      </c>
      <c r="C126" s="161" t="s">
        <v>31</v>
      </c>
      <c r="D126" s="63"/>
      <c r="E126" s="145"/>
      <c r="F126" s="145"/>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4">
        <v>14</v>
      </c>
      <c r="B127" s="159" t="s">
        <v>2665</v>
      </c>
      <c r="C127" s="161" t="s">
        <v>31</v>
      </c>
      <c r="D127" s="63"/>
      <c r="E127" s="145"/>
      <c r="F127" s="145"/>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4">
        <v>15</v>
      </c>
      <c r="B128" s="159" t="s">
        <v>2665</v>
      </c>
      <c r="C128" s="161" t="s">
        <v>31</v>
      </c>
      <c r="D128" s="63"/>
      <c r="E128" s="145"/>
      <c r="F128" s="145"/>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4">
        <v>16</v>
      </c>
      <c r="B129" s="159" t="s">
        <v>2665</v>
      </c>
      <c r="C129" s="161" t="s">
        <v>31</v>
      </c>
      <c r="D129" s="63"/>
      <c r="E129" s="145"/>
      <c r="F129" s="145"/>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4">
        <v>17</v>
      </c>
      <c r="B130" s="159" t="s">
        <v>2665</v>
      </c>
      <c r="C130" s="161" t="s">
        <v>31</v>
      </c>
      <c r="D130" s="63"/>
      <c r="E130" s="145"/>
      <c r="F130" s="145"/>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4">
        <v>18</v>
      </c>
      <c r="B131" s="159" t="s">
        <v>2665</v>
      </c>
      <c r="C131" s="161" t="s">
        <v>31</v>
      </c>
      <c r="D131" s="63"/>
      <c r="E131" s="145"/>
      <c r="F131" s="145"/>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4">
        <v>19</v>
      </c>
      <c r="B132" s="159" t="s">
        <v>2665</v>
      </c>
      <c r="C132" s="161" t="s">
        <v>31</v>
      </c>
      <c r="D132" s="63"/>
      <c r="E132" s="145"/>
      <c r="F132" s="145"/>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4">
        <v>20</v>
      </c>
      <c r="B133" s="159" t="s">
        <v>2665</v>
      </c>
      <c r="C133" s="161" t="s">
        <v>31</v>
      </c>
      <c r="D133" s="63"/>
      <c r="E133" s="145"/>
      <c r="F133" s="145"/>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4">
        <v>21</v>
      </c>
      <c r="B134" s="159" t="s">
        <v>2665</v>
      </c>
      <c r="C134" s="161" t="s">
        <v>31</v>
      </c>
      <c r="D134" s="63"/>
      <c r="E134" s="145"/>
      <c r="F134" s="145"/>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4">
        <v>22</v>
      </c>
      <c r="B135" s="159" t="s">
        <v>2665</v>
      </c>
      <c r="C135" s="161" t="s">
        <v>31</v>
      </c>
      <c r="D135" s="63"/>
      <c r="E135" s="145"/>
      <c r="F135" s="145"/>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4">
        <v>23</v>
      </c>
      <c r="B136" s="159" t="s">
        <v>2665</v>
      </c>
      <c r="C136" s="161" t="s">
        <v>31</v>
      </c>
      <c r="D136" s="63"/>
      <c r="E136" s="145"/>
      <c r="F136" s="145"/>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4">
        <v>24</v>
      </c>
      <c r="B137" s="159" t="s">
        <v>2665</v>
      </c>
      <c r="C137" s="161" t="s">
        <v>31</v>
      </c>
      <c r="D137" s="63"/>
      <c r="E137" s="145"/>
      <c r="F137" s="145"/>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4">
        <v>25</v>
      </c>
      <c r="B138" s="159" t="s">
        <v>2665</v>
      </c>
      <c r="C138" s="161" t="s">
        <v>31</v>
      </c>
      <c r="D138" s="63"/>
      <c r="E138" s="145"/>
      <c r="F138" s="145"/>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4">
        <v>26</v>
      </c>
      <c r="B139" s="159" t="s">
        <v>2665</v>
      </c>
      <c r="C139" s="161" t="s">
        <v>31</v>
      </c>
      <c r="D139" s="63"/>
      <c r="E139" s="145"/>
      <c r="F139" s="145"/>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4">
        <v>27</v>
      </c>
      <c r="B140" s="159" t="s">
        <v>2665</v>
      </c>
      <c r="C140" s="161" t="s">
        <v>31</v>
      </c>
      <c r="D140" s="63"/>
      <c r="E140" s="145"/>
      <c r="F140" s="145"/>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4">
        <v>28</v>
      </c>
      <c r="B141" s="159" t="s">
        <v>2665</v>
      </c>
      <c r="C141" s="161" t="s">
        <v>31</v>
      </c>
      <c r="D141" s="63"/>
      <c r="E141" s="145"/>
      <c r="F141" s="145"/>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4">
        <v>29</v>
      </c>
      <c r="B142" s="159" t="s">
        <v>2665</v>
      </c>
      <c r="C142" s="161" t="s">
        <v>31</v>
      </c>
      <c r="D142" s="63"/>
      <c r="E142" s="145"/>
      <c r="F142" s="145"/>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4">
        <v>30</v>
      </c>
      <c r="B143" s="159" t="s">
        <v>2665</v>
      </c>
      <c r="C143" s="161" t="s">
        <v>31</v>
      </c>
      <c r="D143" s="63"/>
      <c r="E143" s="145"/>
      <c r="F143" s="145"/>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4">
        <v>31</v>
      </c>
      <c r="B144" s="159" t="s">
        <v>2665</v>
      </c>
      <c r="C144" s="161" t="s">
        <v>31</v>
      </c>
      <c r="D144" s="63"/>
      <c r="E144" s="145"/>
      <c r="F144" s="145"/>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4">
        <v>32</v>
      </c>
      <c r="B145" s="159" t="s">
        <v>2665</v>
      </c>
      <c r="C145" s="161" t="s">
        <v>31</v>
      </c>
      <c r="D145" s="63"/>
      <c r="E145" s="145"/>
      <c r="F145" s="145"/>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4">
        <v>33</v>
      </c>
      <c r="B146" s="159" t="s">
        <v>2665</v>
      </c>
      <c r="C146" s="161" t="s">
        <v>31</v>
      </c>
      <c r="D146" s="63"/>
      <c r="E146" s="145"/>
      <c r="F146" s="145"/>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4">
        <v>34</v>
      </c>
      <c r="B147" s="159" t="s">
        <v>2665</v>
      </c>
      <c r="C147" s="161" t="s">
        <v>31</v>
      </c>
      <c r="D147" s="63"/>
      <c r="E147" s="145"/>
      <c r="F147" s="145"/>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4">
        <v>35</v>
      </c>
      <c r="B148" s="159" t="s">
        <v>2665</v>
      </c>
      <c r="C148" s="161" t="s">
        <v>31</v>
      </c>
      <c r="D148" s="63"/>
      <c r="E148" s="145"/>
      <c r="F148" s="145"/>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4">
        <v>36</v>
      </c>
      <c r="B149" s="159" t="s">
        <v>2665</v>
      </c>
      <c r="C149" s="161" t="s">
        <v>31</v>
      </c>
      <c r="D149" s="63"/>
      <c r="E149" s="145"/>
      <c r="F149" s="145"/>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4">
        <v>37</v>
      </c>
      <c r="B150" s="159" t="s">
        <v>2665</v>
      </c>
      <c r="C150" s="161" t="s">
        <v>31</v>
      </c>
      <c r="D150" s="63"/>
      <c r="E150" s="145"/>
      <c r="F150" s="145"/>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4">
        <v>38</v>
      </c>
      <c r="B151" s="159" t="s">
        <v>2665</v>
      </c>
      <c r="C151" s="161" t="s">
        <v>31</v>
      </c>
      <c r="D151" s="63"/>
      <c r="E151" s="145"/>
      <c r="F151" s="145"/>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4">
        <v>39</v>
      </c>
      <c r="B152" s="159" t="s">
        <v>2665</v>
      </c>
      <c r="C152" s="161" t="s">
        <v>31</v>
      </c>
      <c r="D152" s="63"/>
      <c r="E152" s="145"/>
      <c r="F152" s="145"/>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4">
        <v>40</v>
      </c>
      <c r="B153" s="159" t="s">
        <v>2665</v>
      </c>
      <c r="C153" s="161" t="s">
        <v>31</v>
      </c>
      <c r="D153" s="63"/>
      <c r="E153" s="145"/>
      <c r="F153" s="145"/>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4">
        <v>41</v>
      </c>
      <c r="B154" s="159" t="s">
        <v>2665</v>
      </c>
      <c r="C154" s="161" t="s">
        <v>31</v>
      </c>
      <c r="D154" s="63"/>
      <c r="E154" s="145"/>
      <c r="F154" s="145"/>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4">
        <v>42</v>
      </c>
      <c r="B155" s="159" t="s">
        <v>2665</v>
      </c>
      <c r="C155" s="161" t="s">
        <v>31</v>
      </c>
      <c r="D155" s="63"/>
      <c r="E155" s="145"/>
      <c r="F155" s="145"/>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4">
        <v>43</v>
      </c>
      <c r="B156" s="159" t="s">
        <v>2665</v>
      </c>
      <c r="C156" s="161" t="s">
        <v>31</v>
      </c>
      <c r="D156" s="63"/>
      <c r="E156" s="145"/>
      <c r="F156" s="145"/>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4">
        <v>44</v>
      </c>
      <c r="B157" s="159" t="s">
        <v>2665</v>
      </c>
      <c r="C157" s="161" t="s">
        <v>31</v>
      </c>
      <c r="D157" s="63"/>
      <c r="E157" s="145"/>
      <c r="F157" s="145"/>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4">
        <v>45</v>
      </c>
      <c r="B158" s="159" t="s">
        <v>2665</v>
      </c>
      <c r="C158" s="161" t="s">
        <v>31</v>
      </c>
      <c r="D158" s="63"/>
      <c r="E158" s="145"/>
      <c r="F158" s="145"/>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4">
        <v>46</v>
      </c>
      <c r="B159" s="159" t="s">
        <v>2665</v>
      </c>
      <c r="C159" s="161" t="s">
        <v>31</v>
      </c>
      <c r="D159" s="63"/>
      <c r="E159" s="145"/>
      <c r="F159" s="145"/>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4">
        <v>47</v>
      </c>
      <c r="B160" s="159" t="s">
        <v>2665</v>
      </c>
      <c r="C160" s="161" t="s">
        <v>31</v>
      </c>
      <c r="D160" s="63"/>
      <c r="E160" s="145"/>
      <c r="F160" s="145"/>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2678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255706734.80000001</v>
      </c>
      <c r="F185" s="92"/>
      <c r="G185" s="93"/>
      <c r="H185" s="88"/>
      <c r="I185" s="90" t="s">
        <v>2627</v>
      </c>
      <c r="J185" s="164">
        <f>+SUM(M179:M183)</f>
        <v>0.02</v>
      </c>
      <c r="K185" s="201" t="s">
        <v>2628</v>
      </c>
      <c r="L185" s="201"/>
      <c r="M185" s="94">
        <f>+J185*(SUM(K20:K35))</f>
        <v>127853367.40000001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5">
        <v>42280</v>
      </c>
      <c r="D193" s="5"/>
      <c r="E193" s="126">
        <v>2203</v>
      </c>
      <c r="F193" s="5"/>
      <c r="G193" s="5"/>
      <c r="H193" s="126" t="s">
        <v>2680</v>
      </c>
      <c r="J193" s="5"/>
      <c r="K193" s="127">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2681</v>
      </c>
      <c r="J211" s="27" t="s">
        <v>2622</v>
      </c>
      <c r="K211" s="126" t="s">
        <v>2681</v>
      </c>
      <c r="L211" s="21"/>
      <c r="M211" s="21"/>
      <c r="N211" s="21"/>
      <c r="O211" s="8"/>
    </row>
    <row r="212" spans="1:15" x14ac:dyDescent="0.25">
      <c r="A212" s="9"/>
      <c r="B212" s="27" t="s">
        <v>2619</v>
      </c>
      <c r="C212" s="126" t="s">
        <v>2680</v>
      </c>
      <c r="D212" s="21"/>
      <c r="G212" s="27" t="s">
        <v>2621</v>
      </c>
      <c r="H212" s="175">
        <v>3215845228</v>
      </c>
      <c r="J212" s="27" t="s">
        <v>2623</v>
      </c>
      <c r="K212" s="126"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2020-12-30T04:09:12Z</cp:lastPrinted>
  <dcterms:created xsi:type="dcterms:W3CDTF">2020-10-14T21:57:42Z</dcterms:created>
  <dcterms:modified xsi:type="dcterms:W3CDTF">2020-12-30T04:09:30Z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