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SingleCells1.xml" ContentType="application/vnd.openxmlformats-officedocument.spreadsheetml.tableSingleCell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drawings/drawing2.xml" ContentType="application/vnd.openxmlformats-officedocument.drawing+xml"/>
  <Override PartName="/xl/tables/tableSingleCells2.xml" ContentType="application/vnd.openxmlformats-officedocument.spreadsheetml.tableSingleCells+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drawings/drawing3.xml" ContentType="application/vnd.openxmlformats-officedocument.drawing+xml"/>
  <Override PartName="/xl/tables/tableSingleCells3.xml" ContentType="application/vnd.openxmlformats-officedocument.spreadsheetml.tableSingleCells+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drawings/drawing4.xml" ContentType="application/vnd.openxmlformats-officedocument.drawing+xml"/>
  <Override PartName="/xl/tables/tableSingleCells4.xml" ContentType="application/vnd.openxmlformats-officedocument.spreadsheetml.tableSingleCells+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drawings/drawing5.xml" ContentType="application/vnd.openxmlformats-officedocument.drawing+xml"/>
  <Override PartName="/xl/tables/tableSingleCells5.xml" ContentType="application/vnd.openxmlformats-officedocument.spreadsheetml.tableSingleCells+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drawings/drawing6.xml" ContentType="application/vnd.openxmlformats-officedocument.drawing+xml"/>
  <Override PartName="/xl/tables/tableSingleCells6.xml" ContentType="application/vnd.openxmlformats-officedocument.spreadsheetml.tableSingleCells+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user\Desktop\2021-8-10000155\"/>
    </mc:Choice>
  </mc:AlternateContent>
  <workbookProtection workbookAlgorithmName="SHA-512" workbookHashValue="t5o0LGwIGk5ek48KdKMWKSi4YADla1CLyN+gdeUu9ZmuTa/1a6SoINnvouvfmC7zy7mGinMNrw2rt3fULrU2Xg==" workbookSaltValue="dY1TA08CQy+Ql6id7Eo61w==" workbookSpinCount="100000" lockStructure="1"/>
  <bookViews>
    <workbookView xWindow="0" yWindow="0" windowWidth="20490" windowHeight="7755" tabRatio="610" activeTab="1"/>
  </bookViews>
  <sheets>
    <sheet name="Integrante_1" sheetId="12" r:id="rId1"/>
    <sheet name="Integrante_2" sheetId="20" r:id="rId2"/>
    <sheet name="Integrante_3" sheetId="21" r:id="rId3"/>
    <sheet name="Integrante_4" sheetId="22" r:id="rId4"/>
    <sheet name="Integrante_5" sheetId="23" r:id="rId5"/>
    <sheet name="Integrante_6" sheetId="24" r:id="rId6"/>
    <sheet name="Listas" sheetId="5" state="hidden" r:id="rId7"/>
    <sheet name="ListasDpto-Mpio" sheetId="7" state="hidden" r:id="rId8"/>
    <sheet name="EAS" sheetId="10" state="hidden" r:id="rId9"/>
  </sheets>
  <definedNames>
    <definedName name="_xlnm._FilterDatabase" localSheetId="8" hidden="1">EAS!$A$1:$B$1439</definedName>
    <definedName name="AMAZONAS">'ListasDpto-Mpio'!$C$2:$C$13</definedName>
    <definedName name="ANTIOQUIA">'ListasDpto-Mpio'!$D$2:$D$127</definedName>
    <definedName name="ARAUCA">'ListasDpto-Mpio'!$E$2:$E$9</definedName>
    <definedName name="_xlnm.Print_Area" localSheetId="0">Integrante_1!$A$1:$O$213</definedName>
    <definedName name="_xlnm.Print_Area" localSheetId="1">Integrante_2!$A$1:$O$213</definedName>
    <definedName name="_xlnm.Print_Area" localSheetId="2">Integrante_3!$A$1:$O$211</definedName>
    <definedName name="_xlnm.Print_Area" localSheetId="3">Integrante_4!$A$1:$O$213</definedName>
    <definedName name="_xlnm.Print_Area" localSheetId="4">Integrante_5!$A$1:$O$211</definedName>
    <definedName name="_xlnm.Print_Area" localSheetId="5">Integrante_6!$A$1:$O$213</definedName>
    <definedName name="ATLÁNTICO">'ListasDpto-Mpio'!$F$2:$F$25</definedName>
    <definedName name="_xlnm.Database" localSheetId="0">#REF!</definedName>
    <definedName name="_xlnm.Database" localSheetId="1">#REF!</definedName>
    <definedName name="_xlnm.Database" localSheetId="2">#REF!</definedName>
    <definedName name="_xlnm.Database" localSheetId="3">#REF!</definedName>
    <definedName name="_xlnm.Database" localSheetId="4">#REF!</definedName>
    <definedName name="_xlnm.Database" localSheetId="5">#REF!</definedName>
    <definedName name="_xlnm.Database">#REF!</definedName>
    <definedName name="BOGOTÁ_D.C.">'ListasDpto-Mpio'!$G$2:$G$23</definedName>
    <definedName name="BOLÍVAR">'ListasDpto-Mpio'!$H$2:$H$48</definedName>
    <definedName name="BOYACÁ">'ListasDpto-Mpio'!$I$2:$I$125</definedName>
    <definedName name="CALDAS">'ListasDpto-Mpio'!$J$2:$J$29</definedName>
    <definedName name="CAQUETÁ">'ListasDpto-Mpio'!$K$2:$K$18</definedName>
    <definedName name="CASANARE">'ListasDpto-Mpio'!$L$2:$L$21</definedName>
    <definedName name="CAUCA">'ListasDpto-Mpio'!$M$2:$M$44</definedName>
    <definedName name="CESAR">'ListasDpto-Mpio'!$N$2:$N$27</definedName>
    <definedName name="CHOCÓ">'ListasDpto-Mpio'!$O$2:$O$33</definedName>
    <definedName name="CÓRDOBA">'ListasDpto-Mpio'!$P$2:$P$32</definedName>
    <definedName name="CUNDINAMARCA">'ListasDpto-Mpio'!$Q$2:$Q$118</definedName>
    <definedName name="DEPARTAMENTO" comment="Departamento">'ListasDpto-Mpio'!$A$3:$A$36</definedName>
    <definedName name="DEPeseldt1" localSheetId="1">Integrante_2!$I$20</definedName>
    <definedName name="DEPeseldt1" localSheetId="2">Integrante_3!$I$20</definedName>
    <definedName name="DEPeseldt1" localSheetId="3">Integrante_4!$I$20</definedName>
    <definedName name="DEPeseldt1" localSheetId="4">Integrante_5!$I$20</definedName>
    <definedName name="DEPeseldt1" localSheetId="5">Integrante_6!$I$20</definedName>
    <definedName name="DEPeseldt1">Integrante_1!$I$20</definedName>
    <definedName name="DEPeseldt10" localSheetId="1">Integrante_2!$I$29</definedName>
    <definedName name="DEPeseldt10" localSheetId="2">Integrante_3!$I$29</definedName>
    <definedName name="DEPeseldt10" localSheetId="3">Integrante_4!$I$29</definedName>
    <definedName name="DEPeseldt10" localSheetId="4">Integrante_5!$I$29</definedName>
    <definedName name="DEPeseldt10" localSheetId="5">Integrante_6!$I$29</definedName>
    <definedName name="DEPeseldt10">Integrante_1!$I$29</definedName>
    <definedName name="DEPeseldt11" localSheetId="1">Integrante_2!$I$30</definedName>
    <definedName name="DEPeseldt11" localSheetId="2">Integrante_3!$I$30</definedName>
    <definedName name="DEPeseldt11" localSheetId="3">Integrante_4!$I$30</definedName>
    <definedName name="DEPeseldt11" localSheetId="4">Integrante_5!$I$30</definedName>
    <definedName name="DEPeseldt11" localSheetId="5">Integrante_6!$I$30</definedName>
    <definedName name="DEPeseldt11">Integrante_1!$I$30</definedName>
    <definedName name="DEPeseldt12" localSheetId="1">Integrante_2!$I$31</definedName>
    <definedName name="DEPeseldt12" localSheetId="2">Integrante_3!$I$31</definedName>
    <definedName name="DEPeseldt12" localSheetId="3">Integrante_4!$I$31</definedName>
    <definedName name="DEPeseldt12" localSheetId="4">Integrante_5!$I$31</definedName>
    <definedName name="DEPeseldt12" localSheetId="5">Integrante_6!$I$31</definedName>
    <definedName name="DEPeseldt12">Integrante_1!$I$31</definedName>
    <definedName name="DEPeseldt13" localSheetId="1">Integrante_2!$I$32</definedName>
    <definedName name="DEPeseldt13" localSheetId="2">Integrante_3!$I$32</definedName>
    <definedName name="DEPeseldt13" localSheetId="3">Integrante_4!$I$32</definedName>
    <definedName name="DEPeseldt13" localSheetId="4">Integrante_5!$I$32</definedName>
    <definedName name="DEPeseldt13" localSheetId="5">Integrante_6!$I$32</definedName>
    <definedName name="DEPeseldt13">Integrante_1!$I$32</definedName>
    <definedName name="DEPeseldt14" localSheetId="1">Integrante_2!$I$33</definedName>
    <definedName name="DEPeseldt14" localSheetId="2">Integrante_3!$I$33</definedName>
    <definedName name="DEPeseldt14" localSheetId="3">Integrante_4!$I$33</definedName>
    <definedName name="DEPeseldt14" localSheetId="4">Integrante_5!$I$33</definedName>
    <definedName name="DEPeseldt14" localSheetId="5">Integrante_6!$I$33</definedName>
    <definedName name="DEPeseldt14">Integrante_1!$I$33</definedName>
    <definedName name="DEPeseldt15" localSheetId="1">Integrante_2!$I$34</definedName>
    <definedName name="DEPeseldt15" localSheetId="2">Integrante_3!$I$34</definedName>
    <definedName name="DEPeseldt15" localSheetId="3">Integrante_4!$I$34</definedName>
    <definedName name="DEPeseldt15" localSheetId="4">Integrante_5!$I$34</definedName>
    <definedName name="DEPeseldt15" localSheetId="5">Integrante_6!$I$34</definedName>
    <definedName name="DEPeseldt15">Integrante_1!$I$34</definedName>
    <definedName name="DEPeseldt16" localSheetId="1">Integrante_2!$I$35</definedName>
    <definedName name="DEPeseldt16" localSheetId="2">Integrante_3!$I$35</definedName>
    <definedName name="DEPeseldt16" localSheetId="3">Integrante_4!$I$35</definedName>
    <definedName name="DEPeseldt16" localSheetId="4">Integrante_5!$I$35</definedName>
    <definedName name="DEPeseldt16" localSheetId="5">Integrante_6!$I$35</definedName>
    <definedName name="DEPeseldt16">Integrante_1!$I$35</definedName>
    <definedName name="DEPeseldt2" localSheetId="1">Integrante_2!$I$21</definedName>
    <definedName name="DEPeseldt2" localSheetId="2">Integrante_3!$I$21</definedName>
    <definedName name="DEPeseldt2" localSheetId="3">Integrante_4!$I$21</definedName>
    <definedName name="DEPeseldt2" localSheetId="4">Integrante_5!$I$21</definedName>
    <definedName name="DEPeseldt2" localSheetId="5">Integrante_6!$I$21</definedName>
    <definedName name="DEPeseldt2">Integrante_1!$I$21</definedName>
    <definedName name="DEPeseldt3" localSheetId="1">Integrante_2!$I$22</definedName>
    <definedName name="DEPeseldt3" localSheetId="2">Integrante_3!$I$22</definedName>
    <definedName name="DEPeseldt3" localSheetId="3">Integrante_4!$I$22</definedName>
    <definedName name="DEPeseldt3" localSheetId="4">Integrante_5!$I$22</definedName>
    <definedName name="DEPeseldt3" localSheetId="5">Integrante_6!$I$22</definedName>
    <definedName name="DEPeseldt3">Integrante_1!$I$22</definedName>
    <definedName name="DEPeseldt4" localSheetId="1">Integrante_2!$I$23</definedName>
    <definedName name="DEPeseldt4" localSheetId="2">Integrante_3!$I$23</definedName>
    <definedName name="DEPeseldt4" localSheetId="3">Integrante_4!$I$23</definedName>
    <definedName name="DEPeseldt4" localSheetId="4">Integrante_5!$I$23</definedName>
    <definedName name="DEPeseldt4" localSheetId="5">Integrante_6!$I$23</definedName>
    <definedName name="DEPeseldt4">Integrante_1!$I$23</definedName>
    <definedName name="DEPeseldt5" localSheetId="1">Integrante_2!$I$24</definedName>
    <definedName name="DEPeseldt5" localSheetId="2">Integrante_3!$I$24</definedName>
    <definedName name="DEPeseldt5" localSheetId="3">Integrante_4!$I$24</definedName>
    <definedName name="DEPeseldt5" localSheetId="4">Integrante_5!$I$24</definedName>
    <definedName name="DEPeseldt5" localSheetId="5">Integrante_6!$I$24</definedName>
    <definedName name="DEPeseldt5">Integrante_1!$I$24</definedName>
    <definedName name="DEPeseldt6" localSheetId="1">Integrante_2!$I$25</definedName>
    <definedName name="DEPeseldt6" localSheetId="2">Integrante_3!$I$25</definedName>
    <definedName name="DEPeseldt6" localSheetId="3">Integrante_4!$I$25</definedName>
    <definedName name="DEPeseldt6" localSheetId="4">Integrante_5!$I$25</definedName>
    <definedName name="DEPeseldt6" localSheetId="5">Integrante_6!$I$25</definedName>
    <definedName name="DEPeseldt6">Integrante_1!$I$25</definedName>
    <definedName name="DEPeseldt7" localSheetId="1">Integrante_2!$I$26</definedName>
    <definedName name="DEPeseldt7" localSheetId="2">Integrante_3!$I$26</definedName>
    <definedName name="DEPeseldt7" localSheetId="3">Integrante_4!$I$26</definedName>
    <definedName name="DEPeseldt7" localSheetId="4">Integrante_5!$I$26</definedName>
    <definedName name="DEPeseldt7" localSheetId="5">Integrante_6!$I$26</definedName>
    <definedName name="DEPeseldt7">Integrante_1!$I$26</definedName>
    <definedName name="DEPeseldt8" localSheetId="1">Integrante_2!$I$27</definedName>
    <definedName name="DEPeseldt8" localSheetId="2">Integrante_3!$I$27</definedName>
    <definedName name="DEPeseldt8" localSheetId="3">Integrante_4!$I$27</definedName>
    <definedName name="DEPeseldt8" localSheetId="4">Integrante_5!$I$27</definedName>
    <definedName name="DEPeseldt8" localSheetId="5">Integrante_6!$I$27</definedName>
    <definedName name="DEPeseldt8">Integrante_1!$I$27</definedName>
    <definedName name="DEPeseldt9" localSheetId="1">Integrante_2!$I$28</definedName>
    <definedName name="DEPeseldt9" localSheetId="2">Integrante_3!$I$28</definedName>
    <definedName name="DEPeseldt9" localSheetId="3">Integrante_4!$I$28</definedName>
    <definedName name="DEPeseldt9" localSheetId="4">Integrante_5!$I$28</definedName>
    <definedName name="DEPeseldt9" localSheetId="5">Integrante_6!$I$28</definedName>
    <definedName name="DEPeseldt9">Integrante_1!$I$28</definedName>
    <definedName name="deptosel100" localSheetId="1">Integrante_2!$I$20:$I$35</definedName>
    <definedName name="deptosel100" localSheetId="2">Integrante_3!$I$20:$I$35</definedName>
    <definedName name="deptosel100" localSheetId="3">Integrante_4!$I$20:$I$35</definedName>
    <definedName name="deptosel100" localSheetId="4">Integrante_5!$I$20:$I$35</definedName>
    <definedName name="deptosel100" localSheetId="5">Integrante_6!$I$20:$I$35</definedName>
    <definedName name="deptosel100">Integrante_1!$I$20:$I$35</definedName>
    <definedName name="DptoSel" localSheetId="0">Integrante_1!#REF!</definedName>
    <definedName name="DptoSel" localSheetId="1">Integrante_2!#REF!</definedName>
    <definedName name="DptoSel" localSheetId="2">Integrante_3!#REF!</definedName>
    <definedName name="DptoSel" localSheetId="3">Integrante_4!#REF!</definedName>
    <definedName name="DptoSel" localSheetId="4">Integrante_5!#REF!</definedName>
    <definedName name="DptoSel" localSheetId="5">Integrante_6!#REF!</definedName>
    <definedName name="DptoSel">#REF!</definedName>
    <definedName name="DptoSel0" localSheetId="1">Integrante_2!$I$20:$I$35</definedName>
    <definedName name="DptoSel0" localSheetId="2">Integrante_3!$I$20:$I$35</definedName>
    <definedName name="DptoSel0" localSheetId="3">Integrante_4!$I$20:$I$35</definedName>
    <definedName name="DptoSel0" localSheetId="4">Integrante_5!$I$20:$I$35</definedName>
    <definedName name="DptoSel0" localSheetId="5">Integrante_6!$I$20:$I$35</definedName>
    <definedName name="DptoSel0">Integrante_1!$I$20:$I$35</definedName>
    <definedName name="DptoSel0ut2" localSheetId="1">Integrante_2!$I$20:$I$35</definedName>
    <definedName name="DptoSel0ut2" localSheetId="2">Integrante_3!$I$20:$I$35</definedName>
    <definedName name="DptoSel0ut2" localSheetId="3">Integrante_4!$I$20:$I$35</definedName>
    <definedName name="DptoSel0ut2" localSheetId="4">Integrante_5!$I$20:$I$35</definedName>
    <definedName name="DptoSel0ut2" localSheetId="5">Integrante_6!$I$20:$I$35</definedName>
    <definedName name="DptoSel0ut2">Integrante_1!$I$20:$I$35</definedName>
    <definedName name="DptoSel1" localSheetId="0">Integrante_1!$I$48</definedName>
    <definedName name="DptoSel1" localSheetId="1">Integrante_2!$I$48</definedName>
    <definedName name="DptoSel1" localSheetId="2">Integrante_3!$I$48</definedName>
    <definedName name="DptoSel1" localSheetId="3">Integrante_4!$I$48</definedName>
    <definedName name="DptoSel1" localSheetId="4">Integrante_5!$I$48</definedName>
    <definedName name="DptoSel1" localSheetId="5">Integrante_6!$I$48</definedName>
    <definedName name="DptoSel1">#REF!</definedName>
    <definedName name="DptoSel10" localSheetId="0">Integrante_1!$I$96</definedName>
    <definedName name="DptoSel10" localSheetId="1">Integrante_2!$I$97</definedName>
    <definedName name="DptoSel10" localSheetId="2">Integrante_3!$I$96</definedName>
    <definedName name="DptoSel10" localSheetId="3">Integrante_4!$I$96</definedName>
    <definedName name="DptoSel10" localSheetId="4">Integrante_5!$I$96</definedName>
    <definedName name="DptoSel10" localSheetId="5">Integrante_6!$I$96</definedName>
    <definedName name="DptoSel10">#REF!</definedName>
    <definedName name="DptoSel11" localSheetId="0">Integrante_1!$I$97</definedName>
    <definedName name="DptoSel11" localSheetId="1">Integrante_2!$I$98</definedName>
    <definedName name="DptoSel11" localSheetId="2">Integrante_3!$I$97</definedName>
    <definedName name="DptoSel11" localSheetId="3">Integrante_4!$I$97</definedName>
    <definedName name="DptoSel11" localSheetId="4">Integrante_5!$I$97</definedName>
    <definedName name="DptoSel11" localSheetId="5">Integrante_6!$I$97</definedName>
    <definedName name="DptoSel11">#REF!</definedName>
    <definedName name="DptoSel12" localSheetId="0">Integrante_1!$I$98</definedName>
    <definedName name="DptoSel12" localSheetId="1">Integrante_2!$I$99</definedName>
    <definedName name="DptoSel12" localSheetId="2">Integrante_3!$I$98</definedName>
    <definedName name="DptoSel12" localSheetId="3">Integrante_4!$I$98</definedName>
    <definedName name="DptoSel12" localSheetId="4">Integrante_5!$I$98</definedName>
    <definedName name="DptoSel12" localSheetId="5">Integrante_6!$I$98</definedName>
    <definedName name="DptoSel12">#REF!</definedName>
    <definedName name="DptoSel13" localSheetId="0">Integrante_1!$I$99</definedName>
    <definedName name="DptoSel13" localSheetId="1">Integrante_2!$I$100</definedName>
    <definedName name="DptoSel13" localSheetId="2">Integrante_3!$I$99</definedName>
    <definedName name="DptoSel13" localSheetId="3">Integrante_4!$I$99</definedName>
    <definedName name="DptoSel13" localSheetId="4">Integrante_5!$I$99</definedName>
    <definedName name="DptoSel13" localSheetId="5">Integrante_6!$I$99</definedName>
    <definedName name="DptoSel13">#REF!</definedName>
    <definedName name="DptoSel14" localSheetId="0">Integrante_1!$I$100</definedName>
    <definedName name="DptoSel14" localSheetId="1">Integrante_2!$I$101</definedName>
    <definedName name="DptoSel14" localSheetId="2">Integrante_3!$I$100</definedName>
    <definedName name="DptoSel14" localSheetId="3">Integrante_4!$I$100</definedName>
    <definedName name="DptoSel14" localSheetId="4">Integrante_5!$I$100</definedName>
    <definedName name="DptoSel14" localSheetId="5">Integrante_6!$I$100</definedName>
    <definedName name="DptoSel14">#REF!</definedName>
    <definedName name="DptoSel15" localSheetId="0">Integrante_1!$I$101</definedName>
    <definedName name="DptoSel15" localSheetId="1">Integrante_2!$I$102</definedName>
    <definedName name="DptoSel15" localSheetId="2">Integrante_3!$I$101</definedName>
    <definedName name="DptoSel15" localSheetId="3">Integrante_4!$I$101</definedName>
    <definedName name="DptoSel15" localSheetId="4">Integrante_5!$I$101</definedName>
    <definedName name="DptoSel15" localSheetId="5">Integrante_6!$I$101</definedName>
    <definedName name="DptoSel15">#REF!</definedName>
    <definedName name="DptoSel16" localSheetId="0">Integrante_1!$I$102</definedName>
    <definedName name="DptoSel16" localSheetId="1">Integrante_2!$I$103</definedName>
    <definedName name="DptoSel16" localSheetId="2">Integrante_3!$I$102</definedName>
    <definedName name="DptoSel16" localSheetId="3">Integrante_4!$I$102</definedName>
    <definedName name="DptoSel16" localSheetId="4">Integrante_5!$I$102</definedName>
    <definedName name="DptoSel16" localSheetId="5">Integrante_6!$I$102</definedName>
    <definedName name="DptoSel16">#REF!</definedName>
    <definedName name="DptoSel17" localSheetId="0">Integrante_1!$I$103</definedName>
    <definedName name="DptoSel17" localSheetId="1">Integrante_2!$I$104</definedName>
    <definedName name="DptoSel17" localSheetId="2">Integrante_3!$I$103</definedName>
    <definedName name="DptoSel17" localSheetId="3">Integrante_4!$I$103</definedName>
    <definedName name="DptoSel17" localSheetId="4">Integrante_5!$I$103</definedName>
    <definedName name="DptoSel17" localSheetId="5">Integrante_6!$I$103</definedName>
    <definedName name="DptoSel17">#REF!</definedName>
    <definedName name="DptoSel18" localSheetId="0">Integrante_1!$I$104</definedName>
    <definedName name="DptoSel18" localSheetId="1">Integrante_2!$I$105</definedName>
    <definedName name="DptoSel18" localSheetId="2">Integrante_3!$I$104</definedName>
    <definedName name="DptoSel18" localSheetId="3">Integrante_4!$I$104</definedName>
    <definedName name="DptoSel18" localSheetId="4">Integrante_5!$I$104</definedName>
    <definedName name="DptoSel18" localSheetId="5">Integrante_6!$I$104</definedName>
    <definedName name="DptoSel18">#REF!</definedName>
    <definedName name="DptoSel19" localSheetId="0">Integrante_1!$I$105</definedName>
    <definedName name="DptoSel19" localSheetId="1">Integrante_2!#REF!</definedName>
    <definedName name="DptoSel19" localSheetId="2">Integrante_3!$I$105</definedName>
    <definedName name="DptoSel19" localSheetId="3">Integrante_4!$I$105</definedName>
    <definedName name="DptoSel19" localSheetId="4">Integrante_5!$I$105</definedName>
    <definedName name="DptoSel19" localSheetId="5">Integrante_6!$I$105</definedName>
    <definedName name="DptoSel19">#REF!</definedName>
    <definedName name="DptoSel2" localSheetId="0">Integrante_1!$I$49</definedName>
    <definedName name="DptoSel2" localSheetId="1">Integrante_2!$I$49</definedName>
    <definedName name="DptoSel2" localSheetId="2">Integrante_3!$I$49</definedName>
    <definedName name="DptoSel2" localSheetId="3">Integrante_4!$I$49</definedName>
    <definedName name="DptoSel2" localSheetId="4">Integrante_5!$I$49</definedName>
    <definedName name="DptoSel2" localSheetId="5">Integrante_6!$I$49</definedName>
    <definedName name="DptoSel2">#REF!</definedName>
    <definedName name="DptoSel20" localSheetId="0">Integrante_1!$I$107</definedName>
    <definedName name="DptoSel20" localSheetId="1">Integrante_2!$I$107</definedName>
    <definedName name="DptoSel20" localSheetId="2">Integrante_3!$I$107</definedName>
    <definedName name="DptoSel20" localSheetId="3">Integrante_4!$I$107</definedName>
    <definedName name="DptoSel20" localSheetId="4">Integrante_5!$I$107</definedName>
    <definedName name="DptoSel20" localSheetId="5">Integrante_6!$I$107</definedName>
    <definedName name="DptoSel20">#REF!</definedName>
    <definedName name="DptoSel3" localSheetId="0">Integrante_1!$I$50</definedName>
    <definedName name="DptoSel3" localSheetId="1">Integrante_2!$I$50</definedName>
    <definedName name="DptoSel3" localSheetId="2">Integrante_3!$I$50</definedName>
    <definedName name="DptoSel3" localSheetId="3">Integrante_4!$I$50</definedName>
    <definedName name="DptoSel3" localSheetId="4">Integrante_5!$I$50</definedName>
    <definedName name="DptoSel3" localSheetId="5">Integrante_6!$I$50</definedName>
    <definedName name="DptoSel3">#REF!</definedName>
    <definedName name="DptoSel4" localSheetId="0">Integrante_1!$I$51</definedName>
    <definedName name="DptoSel4" localSheetId="1">Integrante_2!$I$51</definedName>
    <definedName name="DptoSel4" localSheetId="2">Integrante_3!$I$51</definedName>
    <definedName name="DptoSel4" localSheetId="3">Integrante_4!$I$51</definedName>
    <definedName name="DptoSel4" localSheetId="4">Integrante_5!$I$51</definedName>
    <definedName name="DptoSel4" localSheetId="5">Integrante_6!$I$51</definedName>
    <definedName name="DptoSel4">#REF!</definedName>
    <definedName name="DptoSel5" localSheetId="0">Integrante_1!$I$52</definedName>
    <definedName name="DptoSel5" localSheetId="1">Integrante_2!$I$52</definedName>
    <definedName name="DptoSel5" localSheetId="2">Integrante_3!$I$52</definedName>
    <definedName name="DptoSel5" localSheetId="3">Integrante_4!$I$52</definedName>
    <definedName name="DptoSel5" localSheetId="4">Integrante_5!$I$52</definedName>
    <definedName name="DptoSel5" localSheetId="5">Integrante_6!$I$52</definedName>
    <definedName name="DptoSel5">#REF!</definedName>
    <definedName name="DptoSel6" localSheetId="0">Integrante_1!$I$53</definedName>
    <definedName name="DptoSel6" localSheetId="1">Integrante_2!$I$53</definedName>
    <definedName name="DptoSel6" localSheetId="2">Integrante_3!$I$53</definedName>
    <definedName name="DptoSel6" localSheetId="3">Integrante_4!$I$53</definedName>
    <definedName name="DptoSel6" localSheetId="4">Integrante_5!$I$53</definedName>
    <definedName name="DptoSel6" localSheetId="5">Integrante_6!$I$53</definedName>
    <definedName name="DptoSel6">#REF!</definedName>
    <definedName name="DptoSel7" localSheetId="0">Integrante_1!$I$54</definedName>
    <definedName name="DptoSel7" localSheetId="1">Integrante_2!$I$54</definedName>
    <definedName name="DptoSel7" localSheetId="2">Integrante_3!$I$54</definedName>
    <definedName name="DptoSel7" localSheetId="3">Integrante_4!$I$54</definedName>
    <definedName name="DptoSel7" localSheetId="4">Integrante_5!$I$54</definedName>
    <definedName name="DptoSel7" localSheetId="5">Integrante_6!$I$54</definedName>
    <definedName name="DptoSel7">#REF!</definedName>
    <definedName name="DptoSel8" localSheetId="0">Integrante_1!$I$55</definedName>
    <definedName name="DptoSel8" localSheetId="1">Integrante_2!$I$55</definedName>
    <definedName name="DptoSel8" localSheetId="2">Integrante_3!$I$55</definedName>
    <definedName name="DptoSel8" localSheetId="3">Integrante_4!$I$55</definedName>
    <definedName name="DptoSel8" localSheetId="4">Integrante_5!$I$55</definedName>
    <definedName name="DptoSel8" localSheetId="5">Integrante_6!$I$55</definedName>
    <definedName name="DptoSel8">#REF!</definedName>
    <definedName name="DptoSel9" localSheetId="0">Integrante_1!$I$56</definedName>
    <definedName name="DptoSel9" localSheetId="1">Integrante_2!$I$56</definedName>
    <definedName name="DptoSel9" localSheetId="2">Integrante_3!$I$56</definedName>
    <definedName name="DptoSel9" localSheetId="3">Integrante_4!$I$56</definedName>
    <definedName name="DptoSel9" localSheetId="4">Integrante_5!$I$56</definedName>
    <definedName name="DptoSel9" localSheetId="5">Integrante_6!$I$56</definedName>
    <definedName name="DptoSel9">#REF!</definedName>
    <definedName name="DptoSelut30" localSheetId="1">Integrante_2!$I$20:$I$35</definedName>
    <definedName name="DptoSelut30" localSheetId="2">Integrante_3!$I$20:$I$35</definedName>
    <definedName name="DptoSelut30" localSheetId="3">Integrante_4!$I$20:$I$35</definedName>
    <definedName name="DptoSelut30" localSheetId="4">Integrante_5!$I$20:$I$35</definedName>
    <definedName name="DptoSelut30" localSheetId="5">Integrante_6!$I$20:$I$35</definedName>
    <definedName name="DptoSelut30">Integrante_1!$I$20:$I$35</definedName>
    <definedName name="eas">EAS!$A$2:$B$1439</definedName>
    <definedName name="easnit">EAS!$A$2:$A$1439</definedName>
    <definedName name="GUAINÍA">'ListasDpto-Mpio'!$R$2:$R$11</definedName>
    <definedName name="GUAVIARE">'ListasDpto-Mpio'!$S$2:$S$6</definedName>
    <definedName name="HUILA">'ListasDpto-Mpio'!$T$2:$T$39</definedName>
    <definedName name="LA_GUAJIRA">'ListasDpto-Mpio'!$U$2:$U$17</definedName>
    <definedName name="LLL" localSheetId="0">#REF!</definedName>
    <definedName name="LLL" localSheetId="1">#REF!</definedName>
    <definedName name="LLL" localSheetId="2">#REF!</definedName>
    <definedName name="LLL" localSheetId="3">#REF!</definedName>
    <definedName name="LLL" localSheetId="4">#REF!</definedName>
    <definedName name="LLL" localSheetId="5">#REF!</definedName>
    <definedName name="LLL">#REF!</definedName>
    <definedName name="MAGDALENA">'ListasDpto-Mpio'!$V$2:$V$32</definedName>
    <definedName name="MATRIZ_COMPLETA2" localSheetId="0">#REF!</definedName>
    <definedName name="MATRIZ_COMPLETA2" localSheetId="1">#REF!</definedName>
    <definedName name="MATRIZ_COMPLETA2" localSheetId="2">#REF!</definedName>
    <definedName name="MATRIZ_COMPLETA2" localSheetId="3">#REF!</definedName>
    <definedName name="MATRIZ_COMPLETA2" localSheetId="4">#REF!</definedName>
    <definedName name="MATRIZ_COMPLETA2" localSheetId="5">#REF!</definedName>
    <definedName name="MATRIZ_COMPLETA2">#REF!</definedName>
    <definedName name="META">'ListasDpto-Mpio'!$W$2:$W$31</definedName>
    <definedName name="NACIONAL">'ListasDpto-Mpio'!$B$2</definedName>
    <definedName name="NARIÑO">'ListasDpto-Mpio'!$X$2:$X$66</definedName>
    <definedName name="NORTE_DE_SANTANDER">'ListasDpto-Mpio'!$Y$2:$Y$42</definedName>
    <definedName name="PUTUMAYO">'ListasDpto-Mpio'!$Z$2:$Z$15</definedName>
    <definedName name="QUINDÍO">'ListasDpto-Mpio'!$AA$2:$AA$14</definedName>
    <definedName name="RISARALDA">'ListasDpto-Mpio'!$AB$2:$AB$16</definedName>
    <definedName name="SAN_ANDRÉS_Y_PROVIDENCIA">'ListasDpto-Mpio'!$AC$2:$AC$4</definedName>
    <definedName name="SANTANDER">'ListasDpto-Mpio'!$AD$2:$AD$89</definedName>
    <definedName name="SinoA">Listas!$G$2:$G$4</definedName>
    <definedName name="SUCRE">'ListasDpto-Mpio'!$AE$2:$AE$28</definedName>
    <definedName name="_xlnm.Print_Titles" localSheetId="0">Integrante_1!$1:$5</definedName>
    <definedName name="_xlnm.Print_Titles" localSheetId="1">Integrante_2!$1:$5</definedName>
    <definedName name="_xlnm.Print_Titles" localSheetId="2">Integrante_3!$1:$5</definedName>
    <definedName name="_xlnm.Print_Titles" localSheetId="3">Integrante_4!$1:$5</definedName>
    <definedName name="_xlnm.Print_Titles" localSheetId="4">Integrante_5!$1:$5</definedName>
    <definedName name="_xlnm.Print_Titles" localSheetId="5">Integrante_6!$1:$5</definedName>
    <definedName name="_xlnm.Print_Titles">#N/A</definedName>
    <definedName name="TOLIMA">'ListasDpto-Mpio'!$AF$2:$AF$49</definedName>
    <definedName name="VALLE_DEL_CAUCA">'ListasDpto-Mpio'!$AG$2:$AG$44</definedName>
    <definedName name="VAUPÉS">'ListasDpto-Mpio'!$AH$2:$AH$8</definedName>
    <definedName name="VICHADA">'ListasDpto-Mpio'!$AI$2:$AI$6</definedName>
    <definedName name="xxxxx">#REF!</definedName>
  </definedName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01" i="20" l="1"/>
  <c r="K71" i="20" l="1"/>
  <c r="O198" i="24" l="1"/>
  <c r="O176" i="24"/>
  <c r="O161" i="24"/>
  <c r="O108" i="24"/>
  <c r="O196" i="23"/>
  <c r="O174" i="23"/>
  <c r="O159" i="23"/>
  <c r="O108" i="23"/>
  <c r="O198" i="22"/>
  <c r="O176" i="22"/>
  <c r="O161" i="22"/>
  <c r="O108" i="22"/>
  <c r="O196" i="21"/>
  <c r="O174" i="21"/>
  <c r="O159" i="21"/>
  <c r="O108" i="21"/>
  <c r="O198" i="20"/>
  <c r="O176" i="20"/>
  <c r="O161" i="20"/>
  <c r="O108" i="20"/>
  <c r="O198" i="12"/>
  <c r="O176" i="12"/>
  <c r="O161" i="12"/>
  <c r="O108" i="12"/>
  <c r="K9" i="24"/>
  <c r="K8" i="24"/>
  <c r="I10" i="24"/>
  <c r="I9" i="24"/>
  <c r="I8" i="24"/>
  <c r="E10" i="24"/>
  <c r="E9" i="24"/>
  <c r="E8" i="24"/>
  <c r="B10" i="24"/>
  <c r="B9" i="24"/>
  <c r="B8" i="24"/>
  <c r="K9" i="23"/>
  <c r="K8" i="23"/>
  <c r="I10" i="23"/>
  <c r="I9" i="23"/>
  <c r="I8" i="23"/>
  <c r="E10" i="23"/>
  <c r="E9" i="23"/>
  <c r="E8" i="23"/>
  <c r="B10" i="23"/>
  <c r="B9" i="23"/>
  <c r="B8" i="23"/>
  <c r="K9" i="22"/>
  <c r="K8" i="22"/>
  <c r="I10" i="22"/>
  <c r="I9" i="22"/>
  <c r="I8" i="22"/>
  <c r="E10" i="22"/>
  <c r="E9" i="22"/>
  <c r="E8" i="22"/>
  <c r="B10" i="22"/>
  <c r="B9" i="22"/>
  <c r="B8" i="22"/>
  <c r="K9" i="21"/>
  <c r="K8" i="21"/>
  <c r="I10" i="21"/>
  <c r="I9" i="21"/>
  <c r="I8" i="21"/>
  <c r="E10" i="21"/>
  <c r="E9" i="21"/>
  <c r="E8" i="21"/>
  <c r="B10" i="21"/>
  <c r="B9" i="21"/>
  <c r="B8" i="21"/>
  <c r="K9" i="20"/>
  <c r="K8" i="20"/>
  <c r="I10" i="20"/>
  <c r="I9" i="20"/>
  <c r="I8" i="20"/>
  <c r="E10" i="20"/>
  <c r="E9" i="20"/>
  <c r="E8" i="20"/>
  <c r="B10" i="20"/>
  <c r="B9" i="20"/>
  <c r="B8" i="20"/>
  <c r="K9" i="12"/>
  <c r="K8" i="12"/>
  <c r="I10" i="12"/>
  <c r="I9" i="12"/>
  <c r="I8" i="12"/>
  <c r="E10" i="12"/>
  <c r="E9" i="12"/>
  <c r="E8" i="12"/>
  <c r="B10" i="12"/>
  <c r="B9" i="12"/>
  <c r="B8" i="12"/>
  <c r="G107" i="12" l="1"/>
  <c r="G106" i="12"/>
  <c r="G105" i="12"/>
  <c r="G104" i="12"/>
  <c r="G103" i="12"/>
  <c r="G102" i="12"/>
  <c r="G101" i="12"/>
  <c r="G100" i="12"/>
  <c r="G99" i="12"/>
  <c r="G98" i="12"/>
  <c r="G97" i="12"/>
  <c r="G96" i="12"/>
  <c r="G95" i="12"/>
  <c r="G94" i="12"/>
  <c r="G93" i="12"/>
  <c r="G92" i="12"/>
  <c r="G91" i="12"/>
  <c r="G90" i="12"/>
  <c r="G89" i="12"/>
  <c r="G88" i="12"/>
  <c r="G87" i="12"/>
  <c r="G86" i="12"/>
  <c r="G85" i="12"/>
  <c r="G84" i="12"/>
  <c r="G83" i="12"/>
  <c r="G82" i="12"/>
  <c r="G81" i="12"/>
  <c r="G80" i="12"/>
  <c r="G79" i="12"/>
  <c r="G78" i="12"/>
  <c r="G77" i="12"/>
  <c r="G76" i="12"/>
  <c r="G75" i="12"/>
  <c r="G74" i="12"/>
  <c r="G73" i="12"/>
  <c r="G72" i="12"/>
  <c r="G71" i="12"/>
  <c r="G70" i="12"/>
  <c r="G69" i="12"/>
  <c r="G68" i="12"/>
  <c r="G67" i="12"/>
  <c r="G66" i="12"/>
  <c r="G65" i="12"/>
  <c r="G64" i="12"/>
  <c r="G63" i="12"/>
  <c r="G62" i="12"/>
  <c r="G61" i="12"/>
  <c r="G60" i="12"/>
  <c r="G59" i="12"/>
  <c r="G58" i="12"/>
  <c r="G57" i="12"/>
  <c r="G56" i="12"/>
  <c r="G55" i="12"/>
  <c r="G54" i="12"/>
  <c r="G53" i="12"/>
  <c r="G52" i="12"/>
  <c r="G51" i="12"/>
  <c r="G50" i="12"/>
  <c r="G49" i="12"/>
  <c r="J185" i="24"/>
  <c r="J183" i="23"/>
  <c r="J185" i="22"/>
  <c r="J183" i="21"/>
  <c r="J185" i="20"/>
  <c r="J185" i="12"/>
  <c r="N115" i="12" l="1"/>
  <c r="N114" i="12"/>
  <c r="G67" i="20"/>
  <c r="G68" i="20"/>
  <c r="G69" i="20"/>
  <c r="G70" i="20"/>
  <c r="G71" i="20"/>
  <c r="G72" i="20"/>
  <c r="G73" i="20"/>
  <c r="G74" i="20"/>
  <c r="G75" i="20"/>
  <c r="G76" i="20"/>
  <c r="G77" i="20"/>
  <c r="G78" i="20"/>
  <c r="G79" i="20"/>
  <c r="G80" i="20"/>
  <c r="G81" i="20"/>
  <c r="G82" i="20"/>
  <c r="N115" i="20"/>
  <c r="G67" i="21"/>
  <c r="G68" i="21"/>
  <c r="G69" i="21"/>
  <c r="G70" i="21"/>
  <c r="G71" i="21"/>
  <c r="G72" i="21"/>
  <c r="G73" i="21"/>
  <c r="G74" i="21"/>
  <c r="G75" i="21"/>
  <c r="G76" i="21"/>
  <c r="G77" i="21"/>
  <c r="G78" i="21"/>
  <c r="G79" i="21"/>
  <c r="G80" i="21"/>
  <c r="G81" i="21"/>
  <c r="N115" i="21"/>
  <c r="N135" i="21"/>
  <c r="G135" i="21"/>
  <c r="L135" i="21"/>
  <c r="N114" i="21"/>
  <c r="G67" i="22"/>
  <c r="G68" i="22"/>
  <c r="G69" i="22"/>
  <c r="G70" i="22"/>
  <c r="G71" i="22"/>
  <c r="G72" i="22"/>
  <c r="G73" i="22"/>
  <c r="G74" i="22"/>
  <c r="G75" i="22"/>
  <c r="G76" i="22"/>
  <c r="G77" i="22"/>
  <c r="G78" i="22"/>
  <c r="G79" i="22"/>
  <c r="G80" i="22"/>
  <c r="G81" i="22"/>
  <c r="N115" i="22"/>
  <c r="N114" i="22"/>
  <c r="G91" i="23"/>
  <c r="G78" i="23"/>
  <c r="G79" i="23"/>
  <c r="G80" i="23"/>
  <c r="G81" i="23"/>
  <c r="G82" i="23"/>
  <c r="G83" i="23"/>
  <c r="G84" i="23"/>
  <c r="G85" i="23"/>
  <c r="G86" i="23"/>
  <c r="G87" i="23"/>
  <c r="G88" i="23"/>
  <c r="G89" i="23"/>
  <c r="G90" i="23"/>
  <c r="G92" i="23"/>
  <c r="N115" i="23"/>
  <c r="N114" i="23"/>
  <c r="N143" i="23"/>
  <c r="N115" i="24"/>
  <c r="N114" i="24"/>
  <c r="G93" i="24"/>
  <c r="G80" i="24"/>
  <c r="G81" i="24"/>
  <c r="G82" i="24"/>
  <c r="G83" i="24"/>
  <c r="G84" i="24"/>
  <c r="G85" i="24"/>
  <c r="G86" i="24"/>
  <c r="G87" i="24"/>
  <c r="G88" i="24"/>
  <c r="G89" i="24"/>
  <c r="G90" i="24"/>
  <c r="G91" i="24"/>
  <c r="G92" i="24"/>
  <c r="G94" i="24"/>
  <c r="N183" i="24" l="1"/>
  <c r="N182" i="24"/>
  <c r="G182" i="24"/>
  <c r="N181" i="24"/>
  <c r="G181" i="24"/>
  <c r="N180" i="24"/>
  <c r="G180" i="24"/>
  <c r="S179" i="24"/>
  <c r="M185" i="24" s="1"/>
  <c r="G179" i="24"/>
  <c r="N160" i="24"/>
  <c r="L160" i="24"/>
  <c r="G160" i="24"/>
  <c r="N159" i="24"/>
  <c r="L159" i="24"/>
  <c r="G159" i="24"/>
  <c r="N158" i="24"/>
  <c r="L158" i="24"/>
  <c r="G158" i="24"/>
  <c r="N157" i="24"/>
  <c r="L157" i="24"/>
  <c r="G157" i="24"/>
  <c r="N156" i="24"/>
  <c r="L156" i="24"/>
  <c r="G156" i="24"/>
  <c r="N155" i="24"/>
  <c r="L155" i="24"/>
  <c r="G155" i="24"/>
  <c r="N154" i="24"/>
  <c r="L154" i="24"/>
  <c r="G154" i="24"/>
  <c r="N153" i="24"/>
  <c r="L153" i="24"/>
  <c r="G153" i="24"/>
  <c r="N152" i="24"/>
  <c r="L152" i="24"/>
  <c r="G152" i="24"/>
  <c r="N151" i="24"/>
  <c r="L151" i="24"/>
  <c r="G151" i="24"/>
  <c r="N150" i="24"/>
  <c r="L150" i="24"/>
  <c r="G150" i="24"/>
  <c r="N149" i="24"/>
  <c r="L149" i="24"/>
  <c r="G149" i="24"/>
  <c r="N148" i="24"/>
  <c r="L148" i="24"/>
  <c r="G148" i="24"/>
  <c r="N147" i="24"/>
  <c r="L147" i="24"/>
  <c r="G147" i="24"/>
  <c r="N146" i="24"/>
  <c r="L146" i="24"/>
  <c r="G146" i="24"/>
  <c r="N145" i="24"/>
  <c r="L145" i="24"/>
  <c r="G145" i="24"/>
  <c r="N144" i="24"/>
  <c r="L144" i="24"/>
  <c r="G144" i="24"/>
  <c r="N143" i="24"/>
  <c r="L143" i="24"/>
  <c r="G143" i="24"/>
  <c r="N142" i="24"/>
  <c r="L142" i="24"/>
  <c r="G142" i="24"/>
  <c r="N141" i="24"/>
  <c r="L141" i="24"/>
  <c r="G141" i="24"/>
  <c r="N140" i="24"/>
  <c r="L140" i="24"/>
  <c r="G140" i="24"/>
  <c r="N139" i="24"/>
  <c r="L139" i="24"/>
  <c r="G139" i="24"/>
  <c r="N138" i="24"/>
  <c r="L138" i="24"/>
  <c r="G138" i="24"/>
  <c r="N137" i="24"/>
  <c r="L137" i="24"/>
  <c r="G137" i="24"/>
  <c r="N136" i="24"/>
  <c r="L136" i="24"/>
  <c r="G136" i="24"/>
  <c r="N135" i="24"/>
  <c r="L135" i="24"/>
  <c r="G135" i="24"/>
  <c r="N134" i="24"/>
  <c r="L134" i="24"/>
  <c r="G134" i="24"/>
  <c r="N133" i="24"/>
  <c r="L133" i="24"/>
  <c r="G133" i="24"/>
  <c r="N132" i="24"/>
  <c r="L132" i="24"/>
  <c r="G132" i="24"/>
  <c r="N131" i="24"/>
  <c r="L131" i="24"/>
  <c r="G131" i="24"/>
  <c r="N130" i="24"/>
  <c r="L130" i="24"/>
  <c r="G130" i="24"/>
  <c r="N129" i="24"/>
  <c r="L129" i="24"/>
  <c r="G129" i="24"/>
  <c r="N128" i="24"/>
  <c r="L128" i="24"/>
  <c r="G128" i="24"/>
  <c r="N127" i="24"/>
  <c r="L127" i="24"/>
  <c r="G127" i="24"/>
  <c r="N126" i="24"/>
  <c r="L126" i="24"/>
  <c r="G126" i="24"/>
  <c r="N125" i="24"/>
  <c r="L125" i="24"/>
  <c r="G125" i="24"/>
  <c r="N124" i="24"/>
  <c r="L124" i="24"/>
  <c r="G124" i="24"/>
  <c r="N123" i="24"/>
  <c r="L123" i="24"/>
  <c r="G123" i="24"/>
  <c r="N122" i="24"/>
  <c r="L122" i="24"/>
  <c r="G122" i="24"/>
  <c r="N121" i="24"/>
  <c r="L121" i="24"/>
  <c r="G121" i="24"/>
  <c r="N120" i="24"/>
  <c r="L120" i="24"/>
  <c r="G120" i="24"/>
  <c r="N119" i="24"/>
  <c r="L119" i="24"/>
  <c r="G119" i="24"/>
  <c r="N118" i="24"/>
  <c r="L118" i="24"/>
  <c r="G118" i="24"/>
  <c r="N117" i="24"/>
  <c r="L117" i="24"/>
  <c r="G117" i="24"/>
  <c r="N116" i="24"/>
  <c r="L116" i="24"/>
  <c r="G116" i="24"/>
  <c r="L115" i="24"/>
  <c r="G115" i="24"/>
  <c r="L114" i="24"/>
  <c r="G114" i="24"/>
  <c r="G107" i="24"/>
  <c r="G106" i="24"/>
  <c r="G105" i="24"/>
  <c r="G104" i="24"/>
  <c r="G103" i="24"/>
  <c r="G102" i="24"/>
  <c r="G101" i="24"/>
  <c r="G100" i="24"/>
  <c r="G99" i="24"/>
  <c r="G98" i="24"/>
  <c r="G97" i="24"/>
  <c r="G96" i="24"/>
  <c r="G95" i="24"/>
  <c r="G79" i="24"/>
  <c r="G78" i="24"/>
  <c r="G77" i="24"/>
  <c r="G76" i="24"/>
  <c r="G75" i="24"/>
  <c r="G74" i="24"/>
  <c r="G73" i="24"/>
  <c r="G72" i="24"/>
  <c r="G71" i="24"/>
  <c r="G70" i="24"/>
  <c r="G69" i="24"/>
  <c r="G68" i="24"/>
  <c r="G67" i="24"/>
  <c r="G66" i="24"/>
  <c r="G65" i="24"/>
  <c r="G64" i="24"/>
  <c r="G63" i="24"/>
  <c r="G62" i="24"/>
  <c r="G61" i="24"/>
  <c r="G60" i="24"/>
  <c r="G59" i="24"/>
  <c r="G58" i="24"/>
  <c r="G57" i="24"/>
  <c r="G56" i="24"/>
  <c r="G55" i="24"/>
  <c r="G54" i="24"/>
  <c r="G53" i="24"/>
  <c r="G52" i="24"/>
  <c r="G51" i="24"/>
  <c r="G50" i="24"/>
  <c r="G49" i="24"/>
  <c r="G48" i="24"/>
  <c r="B38" i="24"/>
  <c r="N35" i="24"/>
  <c r="N34" i="24"/>
  <c r="N33" i="24"/>
  <c r="N32" i="24"/>
  <c r="N31" i="24"/>
  <c r="N30" i="24"/>
  <c r="N29" i="24"/>
  <c r="N28" i="24"/>
  <c r="N27" i="24"/>
  <c r="N26" i="24"/>
  <c r="N25" i="24"/>
  <c r="N24" i="24"/>
  <c r="N23" i="24"/>
  <c r="N22" i="24"/>
  <c r="N21" i="24"/>
  <c r="W20" i="24"/>
  <c r="V20" i="24"/>
  <c r="N20" i="24"/>
  <c r="P4" i="24"/>
  <c r="N181" i="23"/>
  <c r="N180" i="23"/>
  <c r="G180" i="23"/>
  <c r="N179" i="23"/>
  <c r="G179" i="23"/>
  <c r="N178" i="23"/>
  <c r="G178" i="23"/>
  <c r="S177" i="23"/>
  <c r="G177" i="23"/>
  <c r="N158" i="23"/>
  <c r="L158" i="23"/>
  <c r="G158" i="23"/>
  <c r="N157" i="23"/>
  <c r="L157" i="23"/>
  <c r="G157" i="23"/>
  <c r="N156" i="23"/>
  <c r="L156" i="23"/>
  <c r="G156" i="23"/>
  <c r="N155" i="23"/>
  <c r="L155" i="23"/>
  <c r="G155" i="23"/>
  <c r="N154" i="23"/>
  <c r="L154" i="23"/>
  <c r="G154" i="23"/>
  <c r="N153" i="23"/>
  <c r="L153" i="23"/>
  <c r="G153" i="23"/>
  <c r="N152" i="23"/>
  <c r="L152" i="23"/>
  <c r="G152" i="23"/>
  <c r="N151" i="23"/>
  <c r="L151" i="23"/>
  <c r="G151" i="23"/>
  <c r="N150" i="23"/>
  <c r="L150" i="23"/>
  <c r="G150" i="23"/>
  <c r="N149" i="23"/>
  <c r="L149" i="23"/>
  <c r="G149" i="23"/>
  <c r="N148" i="23"/>
  <c r="L148" i="23"/>
  <c r="G148" i="23"/>
  <c r="N147" i="23"/>
  <c r="L147" i="23"/>
  <c r="G147" i="23"/>
  <c r="N146" i="23"/>
  <c r="L146" i="23"/>
  <c r="G146" i="23"/>
  <c r="N145" i="23"/>
  <c r="L145" i="23"/>
  <c r="G145" i="23"/>
  <c r="N144" i="23"/>
  <c r="L144" i="23"/>
  <c r="G144" i="23"/>
  <c r="L143" i="23"/>
  <c r="G143" i="23"/>
  <c r="N142" i="23"/>
  <c r="L142" i="23"/>
  <c r="G142" i="23"/>
  <c r="N141" i="23"/>
  <c r="L141" i="23"/>
  <c r="G141" i="23"/>
  <c r="N140" i="23"/>
  <c r="L140" i="23"/>
  <c r="G140" i="23"/>
  <c r="N139" i="23"/>
  <c r="L139" i="23"/>
  <c r="G139" i="23"/>
  <c r="N138" i="23"/>
  <c r="L138" i="23"/>
  <c r="G138" i="23"/>
  <c r="N137" i="23"/>
  <c r="L137" i="23"/>
  <c r="G137" i="23"/>
  <c r="N136" i="23"/>
  <c r="L136" i="23"/>
  <c r="G136" i="23"/>
  <c r="N135" i="23"/>
  <c r="L135" i="23"/>
  <c r="G135" i="23"/>
  <c r="N134" i="23"/>
  <c r="L134" i="23"/>
  <c r="G134" i="23"/>
  <c r="N133" i="23"/>
  <c r="L133" i="23"/>
  <c r="G133" i="23"/>
  <c r="N132" i="23"/>
  <c r="L132" i="23"/>
  <c r="G132" i="23"/>
  <c r="N131" i="23"/>
  <c r="L131" i="23"/>
  <c r="G131" i="23"/>
  <c r="N130" i="23"/>
  <c r="L130" i="23"/>
  <c r="G130" i="23"/>
  <c r="N129" i="23"/>
  <c r="L129" i="23"/>
  <c r="G129" i="23"/>
  <c r="N128" i="23"/>
  <c r="L128" i="23"/>
  <c r="G128" i="23"/>
  <c r="N127" i="23"/>
  <c r="L127" i="23"/>
  <c r="G127" i="23"/>
  <c r="N126" i="23"/>
  <c r="L126" i="23"/>
  <c r="G126" i="23"/>
  <c r="N125" i="23"/>
  <c r="L125" i="23"/>
  <c r="G125" i="23"/>
  <c r="N124" i="23"/>
  <c r="L124" i="23"/>
  <c r="G124" i="23"/>
  <c r="N123" i="23"/>
  <c r="L123" i="23"/>
  <c r="G123" i="23"/>
  <c r="N122" i="23"/>
  <c r="L122" i="23"/>
  <c r="G122" i="23"/>
  <c r="N121" i="23"/>
  <c r="L121" i="23"/>
  <c r="G121" i="23"/>
  <c r="N120" i="23"/>
  <c r="L120" i="23"/>
  <c r="G120" i="23"/>
  <c r="N119" i="23"/>
  <c r="L119" i="23"/>
  <c r="G119" i="23"/>
  <c r="N118" i="23"/>
  <c r="L118" i="23"/>
  <c r="G118" i="23"/>
  <c r="N117" i="23"/>
  <c r="L117" i="23"/>
  <c r="G117" i="23"/>
  <c r="N116" i="23"/>
  <c r="L116" i="23"/>
  <c r="G116" i="23"/>
  <c r="L115" i="23"/>
  <c r="G115" i="23"/>
  <c r="L114" i="23"/>
  <c r="G114" i="23"/>
  <c r="G107" i="23"/>
  <c r="G106" i="23"/>
  <c r="G105" i="23"/>
  <c r="G104" i="23"/>
  <c r="G103" i="23"/>
  <c r="G102" i="23"/>
  <c r="G101" i="23"/>
  <c r="G100" i="23"/>
  <c r="G99" i="23"/>
  <c r="G98" i="23"/>
  <c r="G97" i="23"/>
  <c r="G96" i="23"/>
  <c r="G95" i="23"/>
  <c r="G94" i="23"/>
  <c r="G93" i="23"/>
  <c r="G77" i="23"/>
  <c r="G76" i="23"/>
  <c r="G75" i="23"/>
  <c r="G74" i="23"/>
  <c r="G73" i="23"/>
  <c r="G72" i="23"/>
  <c r="G71" i="23"/>
  <c r="G70" i="23"/>
  <c r="G69" i="23"/>
  <c r="G68" i="23"/>
  <c r="G67" i="23"/>
  <c r="G66" i="23"/>
  <c r="G65" i="23"/>
  <c r="G64" i="23"/>
  <c r="G63" i="23"/>
  <c r="G62" i="23"/>
  <c r="G61" i="23"/>
  <c r="G60" i="23"/>
  <c r="G59" i="23"/>
  <c r="G58" i="23"/>
  <c r="G57" i="23"/>
  <c r="G56" i="23"/>
  <c r="G55" i="23"/>
  <c r="G54" i="23"/>
  <c r="G53" i="23"/>
  <c r="G52" i="23"/>
  <c r="G51" i="23"/>
  <c r="G50" i="23"/>
  <c r="G49" i="23"/>
  <c r="G48" i="23"/>
  <c r="B38" i="23"/>
  <c r="N35" i="23"/>
  <c r="N34" i="23"/>
  <c r="N33" i="23"/>
  <c r="N32" i="23"/>
  <c r="N31" i="23"/>
  <c r="N30" i="23"/>
  <c r="N29" i="23"/>
  <c r="N28" i="23"/>
  <c r="N27" i="23"/>
  <c r="N26" i="23"/>
  <c r="N25" i="23"/>
  <c r="N24" i="23"/>
  <c r="N23" i="23"/>
  <c r="N22" i="23"/>
  <c r="N21" i="23"/>
  <c r="W20" i="23"/>
  <c r="V20" i="23"/>
  <c r="N20" i="23"/>
  <c r="P4" i="23"/>
  <c r="N183" i="22"/>
  <c r="N182" i="22"/>
  <c r="G182" i="22"/>
  <c r="N181" i="22"/>
  <c r="G181" i="22"/>
  <c r="N180" i="22"/>
  <c r="G180" i="22"/>
  <c r="R179" i="22"/>
  <c r="G179" i="22"/>
  <c r="N160" i="22"/>
  <c r="L160" i="22"/>
  <c r="G160" i="22"/>
  <c r="N159" i="22"/>
  <c r="L159" i="22"/>
  <c r="G159" i="22"/>
  <c r="N158" i="22"/>
  <c r="L158" i="22"/>
  <c r="G158" i="22"/>
  <c r="N157" i="22"/>
  <c r="L157" i="22"/>
  <c r="G157" i="22"/>
  <c r="N156" i="22"/>
  <c r="L156" i="22"/>
  <c r="G156" i="22"/>
  <c r="N155" i="22"/>
  <c r="L155" i="22"/>
  <c r="G155" i="22"/>
  <c r="N154" i="22"/>
  <c r="L154" i="22"/>
  <c r="G154" i="22"/>
  <c r="N153" i="22"/>
  <c r="L153" i="22"/>
  <c r="G153" i="22"/>
  <c r="N152" i="22"/>
  <c r="L152" i="22"/>
  <c r="G152" i="22"/>
  <c r="N151" i="22"/>
  <c r="L151" i="22"/>
  <c r="G151" i="22"/>
  <c r="N150" i="22"/>
  <c r="L150" i="22"/>
  <c r="G150" i="22"/>
  <c r="N149" i="22"/>
  <c r="L149" i="22"/>
  <c r="G149" i="22"/>
  <c r="N148" i="22"/>
  <c r="L148" i="22"/>
  <c r="G148" i="22"/>
  <c r="N147" i="22"/>
  <c r="L147" i="22"/>
  <c r="G147" i="22"/>
  <c r="N146" i="22"/>
  <c r="L146" i="22"/>
  <c r="G146" i="22"/>
  <c r="N145" i="22"/>
  <c r="L145" i="22"/>
  <c r="G145" i="22"/>
  <c r="N144" i="22"/>
  <c r="L144" i="22"/>
  <c r="G144" i="22"/>
  <c r="N143" i="22"/>
  <c r="L143" i="22"/>
  <c r="G143" i="22"/>
  <c r="N142" i="22"/>
  <c r="L142" i="22"/>
  <c r="G142" i="22"/>
  <c r="N141" i="22"/>
  <c r="L141" i="22"/>
  <c r="G141" i="22"/>
  <c r="N140" i="22"/>
  <c r="L140" i="22"/>
  <c r="G140" i="22"/>
  <c r="N139" i="22"/>
  <c r="L139" i="22"/>
  <c r="G139" i="22"/>
  <c r="N138" i="22"/>
  <c r="L138" i="22"/>
  <c r="G138" i="22"/>
  <c r="N137" i="22"/>
  <c r="L137" i="22"/>
  <c r="G137" i="22"/>
  <c r="N136" i="22"/>
  <c r="L136" i="22"/>
  <c r="G136" i="22"/>
  <c r="N135" i="22"/>
  <c r="L135" i="22"/>
  <c r="G135" i="22"/>
  <c r="N134" i="22"/>
  <c r="L134" i="22"/>
  <c r="G134" i="22"/>
  <c r="N133" i="22"/>
  <c r="L133" i="22"/>
  <c r="G133" i="22"/>
  <c r="N132" i="22"/>
  <c r="L132" i="22"/>
  <c r="G132" i="22"/>
  <c r="N131" i="22"/>
  <c r="L131" i="22"/>
  <c r="G131" i="22"/>
  <c r="N130" i="22"/>
  <c r="L130" i="22"/>
  <c r="G130" i="22"/>
  <c r="N129" i="22"/>
  <c r="L129" i="22"/>
  <c r="G129" i="22"/>
  <c r="N128" i="22"/>
  <c r="L128" i="22"/>
  <c r="G128" i="22"/>
  <c r="N127" i="22"/>
  <c r="L127" i="22"/>
  <c r="G127" i="22"/>
  <c r="N126" i="22"/>
  <c r="L126" i="22"/>
  <c r="G126" i="22"/>
  <c r="N125" i="22"/>
  <c r="L125" i="22"/>
  <c r="G125" i="22"/>
  <c r="N124" i="22"/>
  <c r="L124" i="22"/>
  <c r="G124" i="22"/>
  <c r="N123" i="22"/>
  <c r="L123" i="22"/>
  <c r="G123" i="22"/>
  <c r="N122" i="22"/>
  <c r="L122" i="22"/>
  <c r="G122" i="22"/>
  <c r="N121" i="22"/>
  <c r="L121" i="22"/>
  <c r="G121" i="22"/>
  <c r="N120" i="22"/>
  <c r="L120" i="22"/>
  <c r="G120" i="22"/>
  <c r="N119" i="22"/>
  <c r="L119" i="22"/>
  <c r="G119" i="22"/>
  <c r="N118" i="22"/>
  <c r="L118" i="22"/>
  <c r="G118" i="22"/>
  <c r="N117" i="22"/>
  <c r="L117" i="22"/>
  <c r="G117" i="22"/>
  <c r="N116" i="22"/>
  <c r="L116" i="22"/>
  <c r="G116" i="22"/>
  <c r="L115" i="22"/>
  <c r="G115" i="22"/>
  <c r="L114" i="22"/>
  <c r="G114" i="22"/>
  <c r="G107" i="22"/>
  <c r="G106" i="22"/>
  <c r="G105" i="22"/>
  <c r="G104" i="22"/>
  <c r="G103" i="22"/>
  <c r="G102" i="22"/>
  <c r="G101" i="22"/>
  <c r="G100" i="22"/>
  <c r="G99" i="22"/>
  <c r="G98" i="22"/>
  <c r="G97" i="22"/>
  <c r="G96" i="22"/>
  <c r="G95" i="22"/>
  <c r="G94" i="22"/>
  <c r="G93" i="22"/>
  <c r="G92" i="22"/>
  <c r="G91" i="22"/>
  <c r="G90" i="22"/>
  <c r="G89" i="22"/>
  <c r="G88" i="22"/>
  <c r="G87" i="22"/>
  <c r="G86" i="22"/>
  <c r="G85" i="22"/>
  <c r="G84" i="22"/>
  <c r="G83" i="22"/>
  <c r="G82" i="22"/>
  <c r="G66" i="22"/>
  <c r="G65" i="22"/>
  <c r="G64" i="22"/>
  <c r="G63" i="22"/>
  <c r="G62" i="22"/>
  <c r="G61" i="22"/>
  <c r="G60" i="22"/>
  <c r="G59" i="22"/>
  <c r="G58" i="22"/>
  <c r="G57" i="22"/>
  <c r="G56" i="22"/>
  <c r="G55" i="22"/>
  <c r="G54" i="22"/>
  <c r="G53" i="22"/>
  <c r="G52" i="22"/>
  <c r="G51" i="22"/>
  <c r="G50" i="22"/>
  <c r="G49" i="22"/>
  <c r="G48" i="22"/>
  <c r="B38" i="22"/>
  <c r="N35" i="22"/>
  <c r="N34" i="22"/>
  <c r="N33" i="22"/>
  <c r="N32" i="22"/>
  <c r="N31" i="22"/>
  <c r="N30" i="22"/>
  <c r="N29" i="22"/>
  <c r="N28" i="22"/>
  <c r="N27" i="22"/>
  <c r="N26" i="22"/>
  <c r="N25" i="22"/>
  <c r="N24" i="22"/>
  <c r="N23" i="22"/>
  <c r="N22" i="22"/>
  <c r="N21" i="22"/>
  <c r="W20" i="22"/>
  <c r="V20" i="22"/>
  <c r="N20" i="22"/>
  <c r="P4" i="22"/>
  <c r="N181" i="21"/>
  <c r="N180" i="21"/>
  <c r="G180" i="21"/>
  <c r="N179" i="21"/>
  <c r="G179" i="21"/>
  <c r="N178" i="21"/>
  <c r="G178" i="21"/>
  <c r="R177" i="21"/>
  <c r="G177" i="21"/>
  <c r="N158" i="21"/>
  <c r="L158" i="21"/>
  <c r="G158" i="21"/>
  <c r="N157" i="21"/>
  <c r="L157" i="21"/>
  <c r="G157" i="21"/>
  <c r="N156" i="21"/>
  <c r="L156" i="21"/>
  <c r="G156" i="21"/>
  <c r="N155" i="21"/>
  <c r="L155" i="21"/>
  <c r="G155" i="21"/>
  <c r="N154" i="21"/>
  <c r="L154" i="21"/>
  <c r="G154" i="21"/>
  <c r="N153" i="21"/>
  <c r="L153" i="21"/>
  <c r="G153" i="21"/>
  <c r="N152" i="21"/>
  <c r="L152" i="21"/>
  <c r="G152" i="21"/>
  <c r="N151" i="21"/>
  <c r="L151" i="21"/>
  <c r="G151" i="21"/>
  <c r="N150" i="21"/>
  <c r="L150" i="21"/>
  <c r="G150" i="21"/>
  <c r="N149" i="21"/>
  <c r="L149" i="21"/>
  <c r="G149" i="21"/>
  <c r="N148" i="21"/>
  <c r="L148" i="21"/>
  <c r="G148" i="21"/>
  <c r="N147" i="21"/>
  <c r="L147" i="21"/>
  <c r="G147" i="21"/>
  <c r="N146" i="21"/>
  <c r="L146" i="21"/>
  <c r="G146" i="21"/>
  <c r="N145" i="21"/>
  <c r="L145" i="21"/>
  <c r="G145" i="21"/>
  <c r="N144" i="21"/>
  <c r="L144" i="21"/>
  <c r="G144" i="21"/>
  <c r="N143" i="21"/>
  <c r="L143" i="21"/>
  <c r="G143" i="21"/>
  <c r="N142" i="21"/>
  <c r="L142" i="21"/>
  <c r="G142" i="21"/>
  <c r="N141" i="21"/>
  <c r="L141" i="21"/>
  <c r="G141" i="21"/>
  <c r="N140" i="21"/>
  <c r="L140" i="21"/>
  <c r="G140" i="21"/>
  <c r="N139" i="21"/>
  <c r="L139" i="21"/>
  <c r="G139" i="21"/>
  <c r="N138" i="21"/>
  <c r="L138" i="21"/>
  <c r="G138" i="21"/>
  <c r="N137" i="21"/>
  <c r="L137" i="21"/>
  <c r="G137" i="21"/>
  <c r="N136" i="21"/>
  <c r="L136" i="21"/>
  <c r="G136" i="21"/>
  <c r="N134" i="21"/>
  <c r="L134" i="21"/>
  <c r="G134" i="21"/>
  <c r="N133" i="21"/>
  <c r="L133" i="21"/>
  <c r="G133" i="21"/>
  <c r="N132" i="21"/>
  <c r="L132" i="21"/>
  <c r="G132" i="21"/>
  <c r="N131" i="21"/>
  <c r="L131" i="21"/>
  <c r="G131" i="21"/>
  <c r="N130" i="21"/>
  <c r="L130" i="21"/>
  <c r="G130" i="21"/>
  <c r="N129" i="21"/>
  <c r="L129" i="21"/>
  <c r="G129" i="21"/>
  <c r="N128" i="21"/>
  <c r="L128" i="21"/>
  <c r="G128" i="21"/>
  <c r="N127" i="21"/>
  <c r="L127" i="21"/>
  <c r="G127" i="21"/>
  <c r="N126" i="21"/>
  <c r="L126" i="21"/>
  <c r="G126" i="21"/>
  <c r="N125" i="21"/>
  <c r="L125" i="21"/>
  <c r="G125" i="21"/>
  <c r="N124" i="21"/>
  <c r="L124" i="21"/>
  <c r="G124" i="21"/>
  <c r="N123" i="21"/>
  <c r="L123" i="21"/>
  <c r="G123" i="21"/>
  <c r="N122" i="21"/>
  <c r="L122" i="21"/>
  <c r="G122" i="21"/>
  <c r="N121" i="21"/>
  <c r="L121" i="21"/>
  <c r="G121" i="21"/>
  <c r="N120" i="21"/>
  <c r="L120" i="21"/>
  <c r="G120" i="21"/>
  <c r="N119" i="21"/>
  <c r="L119" i="21"/>
  <c r="G119" i="21"/>
  <c r="N118" i="21"/>
  <c r="L118" i="21"/>
  <c r="G118" i="21"/>
  <c r="N117" i="21"/>
  <c r="L117" i="21"/>
  <c r="G117" i="21"/>
  <c r="N116" i="21"/>
  <c r="L116" i="21"/>
  <c r="G116" i="21"/>
  <c r="L115" i="21"/>
  <c r="G115" i="21"/>
  <c r="L114" i="21"/>
  <c r="G114" i="21"/>
  <c r="G107" i="21"/>
  <c r="G106" i="21"/>
  <c r="G105" i="21"/>
  <c r="G104" i="21"/>
  <c r="G103" i="21"/>
  <c r="G102" i="21"/>
  <c r="G101" i="21"/>
  <c r="G100" i="21"/>
  <c r="G99" i="21"/>
  <c r="G98" i="21"/>
  <c r="G97" i="21"/>
  <c r="G96" i="21"/>
  <c r="G95" i="21"/>
  <c r="G94" i="21"/>
  <c r="G93" i="21"/>
  <c r="G92" i="21"/>
  <c r="G91" i="21"/>
  <c r="G90" i="21"/>
  <c r="G89" i="21"/>
  <c r="G88" i="21"/>
  <c r="G87" i="21"/>
  <c r="G86" i="21"/>
  <c r="G85" i="21"/>
  <c r="G84" i="21"/>
  <c r="G83" i="21"/>
  <c r="G82" i="21"/>
  <c r="G66" i="21"/>
  <c r="G65" i="21"/>
  <c r="G64" i="21"/>
  <c r="G63" i="21"/>
  <c r="G62" i="21"/>
  <c r="G61" i="21"/>
  <c r="G60" i="21"/>
  <c r="G59" i="21"/>
  <c r="G58" i="21"/>
  <c r="G57" i="21"/>
  <c r="G56" i="21"/>
  <c r="G55" i="21"/>
  <c r="G54" i="21"/>
  <c r="G53" i="21"/>
  <c r="G52" i="21"/>
  <c r="G51" i="21"/>
  <c r="G50" i="21"/>
  <c r="G49" i="21"/>
  <c r="G48" i="21"/>
  <c r="B38" i="21"/>
  <c r="N35" i="21"/>
  <c r="N34" i="21"/>
  <c r="N33" i="21"/>
  <c r="N32" i="21"/>
  <c r="N31" i="21"/>
  <c r="N30" i="21"/>
  <c r="N29" i="21"/>
  <c r="N28" i="21"/>
  <c r="N27" i="21"/>
  <c r="N26" i="21"/>
  <c r="N25" i="21"/>
  <c r="N24" i="21"/>
  <c r="N23" i="21"/>
  <c r="N22" i="21"/>
  <c r="N21" i="21"/>
  <c r="W20" i="21"/>
  <c r="V20" i="21"/>
  <c r="N20" i="21"/>
  <c r="P4" i="21"/>
  <c r="N183" i="20"/>
  <c r="N182" i="20"/>
  <c r="G182" i="20"/>
  <c r="N181" i="20"/>
  <c r="G181" i="20"/>
  <c r="N180" i="20"/>
  <c r="G180" i="20"/>
  <c r="S179" i="20"/>
  <c r="G179" i="20"/>
  <c r="N160" i="20"/>
  <c r="L160" i="20"/>
  <c r="G160" i="20"/>
  <c r="N159" i="20"/>
  <c r="L159" i="20"/>
  <c r="G159" i="20"/>
  <c r="N158" i="20"/>
  <c r="L158" i="20"/>
  <c r="G158" i="20"/>
  <c r="N157" i="20"/>
  <c r="L157" i="20"/>
  <c r="G157" i="20"/>
  <c r="N156" i="20"/>
  <c r="L156" i="20"/>
  <c r="G156" i="20"/>
  <c r="N155" i="20"/>
  <c r="L155" i="20"/>
  <c r="G155" i="20"/>
  <c r="N154" i="20"/>
  <c r="L154" i="20"/>
  <c r="G154" i="20"/>
  <c r="N153" i="20"/>
  <c r="L153" i="20"/>
  <c r="G153" i="20"/>
  <c r="N152" i="20"/>
  <c r="L152" i="20"/>
  <c r="G152" i="20"/>
  <c r="N151" i="20"/>
  <c r="L151" i="20"/>
  <c r="G151" i="20"/>
  <c r="N150" i="20"/>
  <c r="L150" i="20"/>
  <c r="G150" i="20"/>
  <c r="N149" i="20"/>
  <c r="L149" i="20"/>
  <c r="G149" i="20"/>
  <c r="N148" i="20"/>
  <c r="L148" i="20"/>
  <c r="G148" i="20"/>
  <c r="N147" i="20"/>
  <c r="L147" i="20"/>
  <c r="G147" i="20"/>
  <c r="N146" i="20"/>
  <c r="L146" i="20"/>
  <c r="G146" i="20"/>
  <c r="N145" i="20"/>
  <c r="L145" i="20"/>
  <c r="G145" i="20"/>
  <c r="N144" i="20"/>
  <c r="L144" i="20"/>
  <c r="G144" i="20"/>
  <c r="N143" i="20"/>
  <c r="L143" i="20"/>
  <c r="G143" i="20"/>
  <c r="N142" i="20"/>
  <c r="L142" i="20"/>
  <c r="G142" i="20"/>
  <c r="N141" i="20"/>
  <c r="L141" i="20"/>
  <c r="G141" i="20"/>
  <c r="N140" i="20"/>
  <c r="L140" i="20"/>
  <c r="G140" i="20"/>
  <c r="N139" i="20"/>
  <c r="L139" i="20"/>
  <c r="G139" i="20"/>
  <c r="N138" i="20"/>
  <c r="L138" i="20"/>
  <c r="G138" i="20"/>
  <c r="N137" i="20"/>
  <c r="L137" i="20"/>
  <c r="G137" i="20"/>
  <c r="N136" i="20"/>
  <c r="L136" i="20"/>
  <c r="G136" i="20"/>
  <c r="N135" i="20"/>
  <c r="L135" i="20"/>
  <c r="G135" i="20"/>
  <c r="N134" i="20"/>
  <c r="L134" i="20"/>
  <c r="G134" i="20"/>
  <c r="N133" i="20"/>
  <c r="L133" i="20"/>
  <c r="G133" i="20"/>
  <c r="N132" i="20"/>
  <c r="L132" i="20"/>
  <c r="G132" i="20"/>
  <c r="N131" i="20"/>
  <c r="L131" i="20"/>
  <c r="G131" i="20"/>
  <c r="N130" i="20"/>
  <c r="L130" i="20"/>
  <c r="G130" i="20"/>
  <c r="N129" i="20"/>
  <c r="L129" i="20"/>
  <c r="G129" i="20"/>
  <c r="N128" i="20"/>
  <c r="L128" i="20"/>
  <c r="G128" i="20"/>
  <c r="N127" i="20"/>
  <c r="L127" i="20"/>
  <c r="G127" i="20"/>
  <c r="N126" i="20"/>
  <c r="L126" i="20"/>
  <c r="G126" i="20"/>
  <c r="N125" i="20"/>
  <c r="L125" i="20"/>
  <c r="G125" i="20"/>
  <c r="N124" i="20"/>
  <c r="L124" i="20"/>
  <c r="G124" i="20"/>
  <c r="N123" i="20"/>
  <c r="L123" i="20"/>
  <c r="G123" i="20"/>
  <c r="N122" i="20"/>
  <c r="L122" i="20"/>
  <c r="G122" i="20"/>
  <c r="N121" i="20"/>
  <c r="L121" i="20"/>
  <c r="G121" i="20"/>
  <c r="N120" i="20"/>
  <c r="L120" i="20"/>
  <c r="G120" i="20"/>
  <c r="N119" i="20"/>
  <c r="L119" i="20"/>
  <c r="G119" i="20"/>
  <c r="N118" i="20"/>
  <c r="L118" i="20"/>
  <c r="G118" i="20"/>
  <c r="N117" i="20"/>
  <c r="L117" i="20"/>
  <c r="G117" i="20"/>
  <c r="N116" i="20"/>
  <c r="L116" i="20"/>
  <c r="G116" i="20"/>
  <c r="L115" i="20"/>
  <c r="G115" i="20"/>
  <c r="L114" i="20"/>
  <c r="G114" i="20"/>
  <c r="G107" i="20"/>
  <c r="G106" i="20"/>
  <c r="G105" i="20"/>
  <c r="G104" i="20"/>
  <c r="G103" i="20"/>
  <c r="G102" i="20"/>
  <c r="G101" i="20"/>
  <c r="G100" i="20"/>
  <c r="G99" i="20"/>
  <c r="G98" i="20"/>
  <c r="G97" i="20"/>
  <c r="G96" i="20"/>
  <c r="G95" i="20"/>
  <c r="G94" i="20"/>
  <c r="G93" i="20"/>
  <c r="G92" i="20"/>
  <c r="G91" i="20"/>
  <c r="G90" i="20"/>
  <c r="G89" i="20"/>
  <c r="G88" i="20"/>
  <c r="G87" i="20"/>
  <c r="G86" i="20"/>
  <c r="G85" i="20"/>
  <c r="G84" i="20"/>
  <c r="G83" i="20"/>
  <c r="G66" i="20"/>
  <c r="G65" i="20"/>
  <c r="G64" i="20"/>
  <c r="G63" i="20"/>
  <c r="G62" i="20"/>
  <c r="G61" i="20"/>
  <c r="G60" i="20"/>
  <c r="G59" i="20"/>
  <c r="G58" i="20"/>
  <c r="G57" i="20"/>
  <c r="G56" i="20"/>
  <c r="G55" i="20"/>
  <c r="G54" i="20"/>
  <c r="G53" i="20"/>
  <c r="G52" i="20"/>
  <c r="G51" i="20"/>
  <c r="G50" i="20"/>
  <c r="G49" i="20"/>
  <c r="G48" i="20"/>
  <c r="B38" i="20"/>
  <c r="N35" i="20"/>
  <c r="N34" i="20"/>
  <c r="N33" i="20"/>
  <c r="N32" i="20"/>
  <c r="N31" i="20"/>
  <c r="N30" i="20"/>
  <c r="N29" i="20"/>
  <c r="N28" i="20"/>
  <c r="N27" i="20"/>
  <c r="N26" i="20"/>
  <c r="N25" i="20"/>
  <c r="N24" i="20"/>
  <c r="N23" i="20"/>
  <c r="N22" i="20"/>
  <c r="N21" i="20"/>
  <c r="W20" i="20"/>
  <c r="V20" i="20"/>
  <c r="N20" i="20"/>
  <c r="P4" i="20"/>
  <c r="C185" i="22" l="1"/>
  <c r="E185" i="22" s="1"/>
  <c r="C183" i="23"/>
  <c r="E183" i="23" s="1"/>
  <c r="M185" i="22"/>
  <c r="M185" i="20"/>
  <c r="C185" i="20"/>
  <c r="E185" i="20" s="1"/>
  <c r="C183" i="21"/>
  <c r="E183" i="21" s="1"/>
  <c r="M183" i="21"/>
  <c r="M183" i="23"/>
  <c r="C185" i="24"/>
  <c r="E185" i="24" s="1"/>
  <c r="P4" i="12"/>
  <c r="N183" i="12" l="1"/>
  <c r="N182" i="12"/>
  <c r="N181" i="12"/>
  <c r="N180" i="12"/>
  <c r="R179" i="12"/>
  <c r="G182" i="12"/>
  <c r="G181" i="12"/>
  <c r="G180" i="12"/>
  <c r="G179" i="12"/>
  <c r="L114" i="12" l="1"/>
  <c r="W20" i="12" l="1"/>
  <c r="V20" i="12"/>
  <c r="N116" i="12" l="1"/>
  <c r="N117" i="12"/>
  <c r="N118" i="12"/>
  <c r="N119" i="12"/>
  <c r="N120" i="12"/>
  <c r="N121" i="12"/>
  <c r="N122" i="12"/>
  <c r="N123" i="12"/>
  <c r="N124" i="12"/>
  <c r="N125" i="12"/>
  <c r="N126" i="12"/>
  <c r="N127" i="12"/>
  <c r="N128" i="12"/>
  <c r="N129" i="12"/>
  <c r="N130" i="12"/>
  <c r="N131" i="12"/>
  <c r="N132" i="12"/>
  <c r="N133" i="12"/>
  <c r="N134" i="12"/>
  <c r="N135" i="12"/>
  <c r="N136" i="12"/>
  <c r="N137" i="12"/>
  <c r="N138" i="12"/>
  <c r="N139" i="12"/>
  <c r="N140" i="12"/>
  <c r="N141" i="12"/>
  <c r="N142" i="12"/>
  <c r="N143" i="12"/>
  <c r="N144" i="12"/>
  <c r="N145" i="12"/>
  <c r="N146" i="12"/>
  <c r="N147" i="12"/>
  <c r="N148" i="12"/>
  <c r="N149" i="12"/>
  <c r="N150" i="12"/>
  <c r="N151" i="12"/>
  <c r="N152" i="12"/>
  <c r="N153" i="12"/>
  <c r="N154" i="12"/>
  <c r="N155" i="12"/>
  <c r="N156" i="12"/>
  <c r="N157" i="12"/>
  <c r="N158" i="12"/>
  <c r="N159" i="12"/>
  <c r="N160" i="12"/>
  <c r="L116" i="12" l="1"/>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15" i="12" l="1"/>
  <c r="L117" i="12"/>
  <c r="L118" i="12"/>
  <c r="L119" i="12"/>
  <c r="L120" i="12"/>
  <c r="L121" i="12"/>
  <c r="G115" i="12" l="1"/>
  <c r="G116" i="12"/>
  <c r="G114" i="12"/>
  <c r="G48" i="12"/>
  <c r="B38" i="12" l="1"/>
  <c r="G151" i="12" l="1"/>
  <c r="G152" i="12"/>
  <c r="G153" i="12"/>
  <c r="G154" i="12"/>
  <c r="G155" i="12"/>
  <c r="G145" i="12"/>
  <c r="G146" i="12"/>
  <c r="G147" i="12"/>
  <c r="G148" i="12"/>
  <c r="G149" i="12"/>
  <c r="G150" i="12"/>
  <c r="G123" i="12"/>
  <c r="G124" i="12"/>
  <c r="G125" i="12"/>
  <c r="G126" i="12"/>
  <c r="G127" i="12"/>
  <c r="G128" i="12"/>
  <c r="G129" i="12"/>
  <c r="G130" i="12"/>
  <c r="G131" i="12"/>
  <c r="G132" i="12"/>
  <c r="G133" i="12"/>
  <c r="G134" i="12"/>
  <c r="G135" i="12"/>
  <c r="G136" i="12"/>
  <c r="G137" i="12"/>
  <c r="G138" i="12"/>
  <c r="G139" i="12"/>
  <c r="G140" i="12"/>
  <c r="G141" i="12"/>
  <c r="G142" i="12"/>
  <c r="G143" i="12"/>
  <c r="G144" i="12"/>
  <c r="G117" i="12"/>
  <c r="G118" i="12"/>
  <c r="G119" i="12"/>
  <c r="G120" i="12"/>
  <c r="G121" i="12"/>
  <c r="G122" i="12"/>
  <c r="N22" i="12" l="1"/>
  <c r="N23" i="12"/>
  <c r="N24" i="12"/>
  <c r="N25" i="12"/>
  <c r="N26" i="12"/>
  <c r="N27" i="12"/>
  <c r="N28" i="12"/>
  <c r="N29" i="12"/>
  <c r="N30" i="12"/>
  <c r="N31" i="12"/>
  <c r="N32" i="12"/>
  <c r="N33" i="12"/>
  <c r="N21" i="12"/>
  <c r="N34" i="12"/>
  <c r="N35" i="12"/>
  <c r="G160" i="12" l="1"/>
  <c r="G159" i="12"/>
  <c r="G158" i="12"/>
  <c r="G157" i="12"/>
  <c r="G156" i="12"/>
  <c r="N20" i="12"/>
  <c r="C185" i="12" l="1"/>
  <c r="E185" i="12" s="1"/>
  <c r="M185" i="12" l="1"/>
</calcChain>
</file>

<file path=xl/connections.xml><?xml version="1.0" encoding="utf-8"?>
<connections xmlns="http://schemas.openxmlformats.org/spreadsheetml/2006/main">
  <connection id="1" keepAlive="1" name="Consulta - Tabla36" description="Conexión a la consulta 'Tabla36' en el libro." type="5" refreshedVersion="6" background="1">
    <dbPr connection="Provider=Microsoft.Mashup.OleDb.1;Data Source=$Workbook$;Location=Tabla36;Extended Properties=&quot;&quot;" command="SELECT * FROM [Tabla36]"/>
  </connection>
  <connection id="2" name="Formato Manifestación de interés v2" type="4" refreshedVersion="0" background="1">
    <webPr xml="1" sourceData="1" url="C:\Users\DEIMONT\Documents\ICBF\Formato Manifestación de interés v2.xml" htmlTables="1" htmlFormat="all"/>
  </connection>
  <connection id="3" name="Formato_Manifestacion_interees_v3" type="4" refreshedVersion="0" background="1">
    <webPr xml="1" sourceData="1" url="C:\Users\DEIMONT\Documents\ICBF\Formato_Manifestacion_interees_v3.xml" htmlTables="1" htmlFormat="all"/>
  </connection>
  <connection id="4" name="output" type="4" refreshedVersion="0" background="1">
    <webPr xml="1" sourceData="1" url="C:\Users\artec\Documents\ICBF\BancoOferentes\output.xsd" htmlTables="1" htmlFormat="all"/>
  </connection>
  <connection id="5" name="output1" type="4" refreshedVersion="0" background="1">
    <webPr xml="1" sourceData="1" url="C:\Users\artec\Documents\ICBF\BancoOferentes\output.xsd" htmlTables="1" htmlFormat="all"/>
  </connection>
</connections>
</file>

<file path=xl/sharedStrings.xml><?xml version="1.0" encoding="utf-8"?>
<sst xmlns="http://schemas.openxmlformats.org/spreadsheetml/2006/main" count="4994" uniqueCount="2754">
  <si>
    <t>Clasificación de la Información:
Pública</t>
  </si>
  <si>
    <t>Versión 1</t>
  </si>
  <si>
    <t>Razón Social:</t>
  </si>
  <si>
    <t>REGISTRO DE INFORMACIÓN PARA CADA UNO DE LOS CRITERIOS DE LA MANIFESTACIÓN DE INTERÉS</t>
  </si>
  <si>
    <t>EXPERIENCIA TERRITORIAL</t>
  </si>
  <si>
    <t>Entidad contratante</t>
  </si>
  <si>
    <t>Valor del contrato</t>
  </si>
  <si>
    <t>Objeto del contrato</t>
  </si>
  <si>
    <t>% participación</t>
  </si>
  <si>
    <t>Lugar de ejecución</t>
  </si>
  <si>
    <t>Municipio</t>
  </si>
  <si>
    <t>Departamento</t>
  </si>
  <si>
    <t>DATOS CONTRATO DE LA INVITACIÓN</t>
  </si>
  <si>
    <t>TALENTO HUMANO</t>
  </si>
  <si>
    <t>Cumple</t>
  </si>
  <si>
    <t>INFRAESTRUCTURA</t>
  </si>
  <si>
    <t>DISCAPACIDAD</t>
  </si>
  <si>
    <t>Descripción</t>
  </si>
  <si>
    <t>TRAYECTORIA</t>
  </si>
  <si>
    <t>Para este criterio se verificará el documento de personería jurídica (se revisa la fecha de reconocimiento) y declaración juramentada con la relación de contratos (se toma la fecha del primer contrato para calcular la trayectoria) firmada por representante legal y revisor fiscal (cuando aplique).</t>
  </si>
  <si>
    <t># Resolución</t>
  </si>
  <si>
    <t>IDENTIFICACIÓN DEL OFERENTE</t>
  </si>
  <si>
    <t>Sector</t>
  </si>
  <si>
    <t>Número de contrato</t>
  </si>
  <si>
    <t>Representante Legal</t>
  </si>
  <si>
    <t>Experiencia (meses)</t>
  </si>
  <si>
    <t>Si</t>
  </si>
  <si>
    <t>Liquidado</t>
  </si>
  <si>
    <t xml:space="preserve">Firma </t>
  </si>
  <si>
    <t>ACEPTACIÓN</t>
  </si>
  <si>
    <t>SECTOR</t>
  </si>
  <si>
    <t>Público</t>
  </si>
  <si>
    <t>Privado</t>
  </si>
  <si>
    <t>Mixto</t>
  </si>
  <si>
    <t>NOMBRE REGIONAL</t>
  </si>
  <si>
    <t>NACIONAL</t>
  </si>
  <si>
    <t>ANTIOQUIA</t>
  </si>
  <si>
    <t>ANTIOQUIA (DP)</t>
  </si>
  <si>
    <t>MEDELLÍN</t>
  </si>
  <si>
    <t>ABEJORRAL</t>
  </si>
  <si>
    <t>ABRIAQUÍ</t>
  </si>
  <si>
    <t>ALEJANDRÍA</t>
  </si>
  <si>
    <t>AMAGÁ</t>
  </si>
  <si>
    <t>AMALFI</t>
  </si>
  <si>
    <t>ANDES</t>
  </si>
  <si>
    <t>ANGELÓPOLIS</t>
  </si>
  <si>
    <t>ANGOSTURA</t>
  </si>
  <si>
    <t>ANORÍ</t>
  </si>
  <si>
    <t>SANTA FÉ DE ANTIOQUIA</t>
  </si>
  <si>
    <t>ANZÁ</t>
  </si>
  <si>
    <t>APARTADÓ</t>
  </si>
  <si>
    <t>ARBOLETES</t>
  </si>
  <si>
    <t>ARGELIA</t>
  </si>
  <si>
    <t>ARMENIA</t>
  </si>
  <si>
    <t>BARBOSA</t>
  </si>
  <si>
    <t>BELMIRA</t>
  </si>
  <si>
    <t>BELLO</t>
  </si>
  <si>
    <t>BETANIA</t>
  </si>
  <si>
    <t>BETULIA</t>
  </si>
  <si>
    <t>CIUDAD BOLÍVAR</t>
  </si>
  <si>
    <t>BRICEÑO</t>
  </si>
  <si>
    <t>BURITICÁ</t>
  </si>
  <si>
    <t>CÁCERES</t>
  </si>
  <si>
    <t>CAICEDO</t>
  </si>
  <si>
    <t>CALDAS</t>
  </si>
  <si>
    <t>CAMPAMENTO</t>
  </si>
  <si>
    <t>CAÑASGORDAS</t>
  </si>
  <si>
    <t>CARACOLÍ</t>
  </si>
  <si>
    <t>CARAMANTA</t>
  </si>
  <si>
    <t>CAREPA</t>
  </si>
  <si>
    <t>EL CARMEN DE VIBORAL</t>
  </si>
  <si>
    <t>CAROLINA</t>
  </si>
  <si>
    <t>CAUCASIA</t>
  </si>
  <si>
    <t>CHIGORODÓ</t>
  </si>
  <si>
    <t>CISNEROS</t>
  </si>
  <si>
    <t>COCORNÁ</t>
  </si>
  <si>
    <t>CONCEPCIÓN</t>
  </si>
  <si>
    <t>CONCORDIA</t>
  </si>
  <si>
    <t>COPACABANA</t>
  </si>
  <si>
    <t>DABEIBA</t>
  </si>
  <si>
    <t>DONMATÍAS</t>
  </si>
  <si>
    <t>EBÉJICO</t>
  </si>
  <si>
    <t>EL BAGRE</t>
  </si>
  <si>
    <t>ENTRERRÍOS</t>
  </si>
  <si>
    <t>ENVIGADO</t>
  </si>
  <si>
    <t>FREDONIA</t>
  </si>
  <si>
    <t>FRONTINO</t>
  </si>
  <si>
    <t>GIRALDO</t>
  </si>
  <si>
    <t>GIRARDOTA</t>
  </si>
  <si>
    <t>GÓMEZ PLATA</t>
  </si>
  <si>
    <t>GRANADA</t>
  </si>
  <si>
    <t>GUADALUPE</t>
  </si>
  <si>
    <t>GUARNE</t>
  </si>
  <si>
    <t>GUATAPÉ</t>
  </si>
  <si>
    <t>HELICONIA</t>
  </si>
  <si>
    <t>HISPANIA</t>
  </si>
  <si>
    <t>ITAGÜÍ</t>
  </si>
  <si>
    <t>ITUANGO</t>
  </si>
  <si>
    <t>JARDÍN</t>
  </si>
  <si>
    <t>JERICÓ</t>
  </si>
  <si>
    <t>LA CEJA</t>
  </si>
  <si>
    <t>LA ESTRELLA</t>
  </si>
  <si>
    <t>LA PINTADA</t>
  </si>
  <si>
    <t>LA UNIÓN</t>
  </si>
  <si>
    <t>LIBORINA</t>
  </si>
  <si>
    <t>MACEO</t>
  </si>
  <si>
    <t>MARINILLA</t>
  </si>
  <si>
    <t>MONTEBELLO</t>
  </si>
  <si>
    <t>MURINDÓ</t>
  </si>
  <si>
    <t>MUTATÁ</t>
  </si>
  <si>
    <t>NARIÑO</t>
  </si>
  <si>
    <t>NECOCLÍ</t>
  </si>
  <si>
    <t>NECHÍ</t>
  </si>
  <si>
    <t>OLAYA</t>
  </si>
  <si>
    <t>PEÑOL</t>
  </si>
  <si>
    <t>PEQUE</t>
  </si>
  <si>
    <t>PUEBLORRICO</t>
  </si>
  <si>
    <t>PUERTO BERRÍO</t>
  </si>
  <si>
    <t>PUERTO NARE</t>
  </si>
  <si>
    <t>PUERTO TRIUNFO</t>
  </si>
  <si>
    <t>REMEDIOS</t>
  </si>
  <si>
    <t>RETIRO</t>
  </si>
  <si>
    <t>RIONEGRO</t>
  </si>
  <si>
    <t>SABANALARGA</t>
  </si>
  <si>
    <t>SABANETA</t>
  </si>
  <si>
    <t>SALGAR</t>
  </si>
  <si>
    <t>SAN ANDRÉS DE CUERQUÍA</t>
  </si>
  <si>
    <t>SAN CARLOS</t>
  </si>
  <si>
    <t>SAN FRANCISCO</t>
  </si>
  <si>
    <t>SAN JERÓNIMO</t>
  </si>
  <si>
    <t>SAN JOSÉ DE LA MONTAÑA</t>
  </si>
  <si>
    <t>SAN JUAN DE URABÁ</t>
  </si>
  <si>
    <t>SAN LUIS</t>
  </si>
  <si>
    <t>SAN PEDRO DE LOS MILAGROS</t>
  </si>
  <si>
    <t>SAN PEDRO DE URABÁ</t>
  </si>
  <si>
    <t>SAN RAFAEL</t>
  </si>
  <si>
    <t>SAN ROQUE</t>
  </si>
  <si>
    <t>SAN VICENTE FERRER</t>
  </si>
  <si>
    <t>SANTA BÁRBARA</t>
  </si>
  <si>
    <t>SANTA ROSA DE OSOS</t>
  </si>
  <si>
    <t>SANTO DOMINGO</t>
  </si>
  <si>
    <t>EL SANTUARIO</t>
  </si>
  <si>
    <t>SEGOVIA</t>
  </si>
  <si>
    <t>SONSÓN</t>
  </si>
  <si>
    <t>SOPETRÁN</t>
  </si>
  <si>
    <t>TÁMESIS</t>
  </si>
  <si>
    <t>TARAZÁ</t>
  </si>
  <si>
    <t>TARSO</t>
  </si>
  <si>
    <t>TITIRIBÍ</t>
  </si>
  <si>
    <t>TOLEDO</t>
  </si>
  <si>
    <t>TURBO</t>
  </si>
  <si>
    <t>URAMITA</t>
  </si>
  <si>
    <t>URRAO</t>
  </si>
  <si>
    <t>VALDIVIA</t>
  </si>
  <si>
    <t>VALPARAÍSO</t>
  </si>
  <si>
    <t>VEGACHÍ</t>
  </si>
  <si>
    <t>VENECIA</t>
  </si>
  <si>
    <t>VIGÍA DEL FUERTE</t>
  </si>
  <si>
    <t>YALÍ</t>
  </si>
  <si>
    <t>YARUMAL</t>
  </si>
  <si>
    <t>YOLOMBÓ</t>
  </si>
  <si>
    <t>YONDÓ</t>
  </si>
  <si>
    <t>ZARAGOZA</t>
  </si>
  <si>
    <t>ATLÁNTICO</t>
  </si>
  <si>
    <t>ATLÁNTICO (DP)</t>
  </si>
  <si>
    <t>BARRANQUILLA</t>
  </si>
  <si>
    <t>BARANOA</t>
  </si>
  <si>
    <t>CAMPO DE LA CRUZ</t>
  </si>
  <si>
    <t>CANDELARIA</t>
  </si>
  <si>
    <t>GALAPA</t>
  </si>
  <si>
    <t>JUAN DE ACOSTA</t>
  </si>
  <si>
    <t>LURUACO</t>
  </si>
  <si>
    <t>MALAMBO</t>
  </si>
  <si>
    <t>MANATÍ</t>
  </si>
  <si>
    <t>PALMAR DE VARELA</t>
  </si>
  <si>
    <t>PIOJÓ</t>
  </si>
  <si>
    <t>POLONUEVO</t>
  </si>
  <si>
    <t>PONEDERA</t>
  </si>
  <si>
    <t>PUERTO COLOMBIA</t>
  </si>
  <si>
    <t>REPELÓN</t>
  </si>
  <si>
    <t>SABANAGRANDE</t>
  </si>
  <si>
    <t>SANTA LUCÍA</t>
  </si>
  <si>
    <t>SANTO TOMÁS</t>
  </si>
  <si>
    <t>SOLEDAD</t>
  </si>
  <si>
    <t>SUAN</t>
  </si>
  <si>
    <t>TUBARÁ</t>
  </si>
  <si>
    <t>USIACURÍ</t>
  </si>
  <si>
    <t>BOGOTÁ D.C.</t>
  </si>
  <si>
    <t>BOGOTÁ, D.C.</t>
  </si>
  <si>
    <t>USAQUÉN</t>
  </si>
  <si>
    <t>CHAPINERO</t>
  </si>
  <si>
    <t>SANTA FE</t>
  </si>
  <si>
    <t>SAN CRISTÓBAL</t>
  </si>
  <si>
    <t>USME</t>
  </si>
  <si>
    <t>TUNJUELITO</t>
  </si>
  <si>
    <t>BOSA</t>
  </si>
  <si>
    <t>KENNEDY</t>
  </si>
  <si>
    <t>FONTIBÓN</t>
  </si>
  <si>
    <t>ENGATIVÁ</t>
  </si>
  <si>
    <t>SUBA</t>
  </si>
  <si>
    <t>BARRIOS UNIDOS</t>
  </si>
  <si>
    <t>TEUSAQUILLO</t>
  </si>
  <si>
    <t>LOS MÁRTIRES</t>
  </si>
  <si>
    <t>ANTONIO NARIÑO</t>
  </si>
  <si>
    <t>PUENTE ARANDA</t>
  </si>
  <si>
    <t>LA CANDELARIA</t>
  </si>
  <si>
    <t>RAFAEL URIBE URIBE</t>
  </si>
  <si>
    <t>SUMAPAZ</t>
  </si>
  <si>
    <t>BOLÍVAR</t>
  </si>
  <si>
    <t>BOLÍVAR (DP)</t>
  </si>
  <si>
    <t>CARTAGENA DE INDIAS</t>
  </si>
  <si>
    <t>ACHÍ</t>
  </si>
  <si>
    <t>ALTOS DEL ROSARIO</t>
  </si>
  <si>
    <t>ARENAL</t>
  </si>
  <si>
    <t>ARJONA</t>
  </si>
  <si>
    <t>ARROYOHONDO</t>
  </si>
  <si>
    <t>BARRANCO DE LOBA</t>
  </si>
  <si>
    <t>CALAMAR</t>
  </si>
  <si>
    <t>CANTAGALLO</t>
  </si>
  <si>
    <t>CICUCO</t>
  </si>
  <si>
    <t>CÓRDOBA</t>
  </si>
  <si>
    <t>CLEMENCIA</t>
  </si>
  <si>
    <t>EL CARMEN DE BOLÍVAR</t>
  </si>
  <si>
    <t>EL GUAMO</t>
  </si>
  <si>
    <t>EL PEÑÓN</t>
  </si>
  <si>
    <t>HATILLO DE LOBA</t>
  </si>
  <si>
    <t>MAGANGUÉ</t>
  </si>
  <si>
    <t>MAHATES</t>
  </si>
  <si>
    <t>MARGARITA</t>
  </si>
  <si>
    <t>MARÍA LA BAJA</t>
  </si>
  <si>
    <t>MONTECRISTO</t>
  </si>
  <si>
    <t>MOMPÓS</t>
  </si>
  <si>
    <t>MORALES</t>
  </si>
  <si>
    <t>NOROSÍ</t>
  </si>
  <si>
    <t>PINILLOS</t>
  </si>
  <si>
    <t>REGIDOR</t>
  </si>
  <si>
    <t>RÍO VIEJO</t>
  </si>
  <si>
    <t>SAN ESTANISLAO</t>
  </si>
  <si>
    <t>SAN FERNANDO</t>
  </si>
  <si>
    <t>SAN JACINTO</t>
  </si>
  <si>
    <t>SAN JACINTO DEL CAUCA</t>
  </si>
  <si>
    <t>SAN JUAN NEPOMUCENO</t>
  </si>
  <si>
    <t>SAN MARTÍN DE LOBA</t>
  </si>
  <si>
    <t>SAN PABLO</t>
  </si>
  <si>
    <t>SANTA CATALINA</t>
  </si>
  <si>
    <t>SANTA ROSA</t>
  </si>
  <si>
    <t>SANTA ROSA DEL SUR</t>
  </si>
  <si>
    <t>SIMITÍ</t>
  </si>
  <si>
    <t>SOPLAVIENTO</t>
  </si>
  <si>
    <t>TALAIGUA NUEVO</t>
  </si>
  <si>
    <t>TIQUISIO</t>
  </si>
  <si>
    <t>TURBACO</t>
  </si>
  <si>
    <t>TURBANÁ</t>
  </si>
  <si>
    <t>VILLANUEVA</t>
  </si>
  <si>
    <t>ZAMBRANO</t>
  </si>
  <si>
    <t>BOYACÁ</t>
  </si>
  <si>
    <t>BOYACÁ (DP)</t>
  </si>
  <si>
    <t>TUNJA</t>
  </si>
  <si>
    <t>ALMEIDA</t>
  </si>
  <si>
    <t>AQUITANIA</t>
  </si>
  <si>
    <t>ARCABUCO</t>
  </si>
  <si>
    <t>BELÉN</t>
  </si>
  <si>
    <t>BERBEO</t>
  </si>
  <si>
    <t>BETÉITIVA</t>
  </si>
  <si>
    <t>BOAVITA</t>
  </si>
  <si>
    <t>BUENAVISTA</t>
  </si>
  <si>
    <t>BUSBANZÁ</t>
  </si>
  <si>
    <t>CAMPOHERMOSO</t>
  </si>
  <si>
    <t>CERINZA</t>
  </si>
  <si>
    <t>CHINAVITA</t>
  </si>
  <si>
    <t>CHIQUINQUIRÁ</t>
  </si>
  <si>
    <t>CHISCAS</t>
  </si>
  <si>
    <t>CHITA</t>
  </si>
  <si>
    <t>CHITARAQUE</t>
  </si>
  <si>
    <t>CHIVATÁ</t>
  </si>
  <si>
    <t>CIÉNEGA</t>
  </si>
  <si>
    <t>CÓMBITA</t>
  </si>
  <si>
    <t>COPER</t>
  </si>
  <si>
    <t>CORRALES</t>
  </si>
  <si>
    <t>COVARACHÍA</t>
  </si>
  <si>
    <t>CUBARÁ</t>
  </si>
  <si>
    <t>CUCAITA</t>
  </si>
  <si>
    <t>CUÍTIVA</t>
  </si>
  <si>
    <t>CHÍQUIZA</t>
  </si>
  <si>
    <t>CHIVOR</t>
  </si>
  <si>
    <t>DUITAMA</t>
  </si>
  <si>
    <t>EL COCUY</t>
  </si>
  <si>
    <t>EL ESPINO</t>
  </si>
  <si>
    <t>FIRAVITOBA</t>
  </si>
  <si>
    <t>FLORESTA</t>
  </si>
  <si>
    <t>GACHANTIVÁ</t>
  </si>
  <si>
    <t>GÁMEZA</t>
  </si>
  <si>
    <t>GARAGOA</t>
  </si>
  <si>
    <t>GUACAMAYAS</t>
  </si>
  <si>
    <t>GUATEQUE</t>
  </si>
  <si>
    <t>GUAYATÁ</t>
  </si>
  <si>
    <t>GÜICÁN</t>
  </si>
  <si>
    <t>IZA</t>
  </si>
  <si>
    <t>JENESANO</t>
  </si>
  <si>
    <t>LABRANZAGRANDE</t>
  </si>
  <si>
    <t>LA CAPILLA</t>
  </si>
  <si>
    <t>LA VICTORIA</t>
  </si>
  <si>
    <t>LA UVITA</t>
  </si>
  <si>
    <t>VILLA DE LEYVA</t>
  </si>
  <si>
    <t>MACANAL</t>
  </si>
  <si>
    <t>MARIPÍ</t>
  </si>
  <si>
    <t>MIRAFLORES</t>
  </si>
  <si>
    <t>MONGUA</t>
  </si>
  <si>
    <t>MONGUÍ</t>
  </si>
  <si>
    <t>MONIQUIRÁ</t>
  </si>
  <si>
    <t>MOTAVITA</t>
  </si>
  <si>
    <t>MUZO</t>
  </si>
  <si>
    <t>NOBSA</t>
  </si>
  <si>
    <t>NUEVO COLÓN</t>
  </si>
  <si>
    <t>OICATÁ</t>
  </si>
  <si>
    <t>OTANCHE</t>
  </si>
  <si>
    <t>PACHAVITA</t>
  </si>
  <si>
    <t>PÁEZ</t>
  </si>
  <si>
    <t>PAIPA</t>
  </si>
  <si>
    <t>PAJARITO</t>
  </si>
  <si>
    <t>PANQUEBA</t>
  </si>
  <si>
    <t>PAUNA</t>
  </si>
  <si>
    <t>PAYA</t>
  </si>
  <si>
    <t>PAZ DE RÍO</t>
  </si>
  <si>
    <t>PESCA</t>
  </si>
  <si>
    <t>PISBA</t>
  </si>
  <si>
    <t>PUERTO BOYACÁ</t>
  </si>
  <si>
    <t>QUÍPAMA</t>
  </si>
  <si>
    <t>RAMIRIQUÍ</t>
  </si>
  <si>
    <t>RÁQUIRA</t>
  </si>
  <si>
    <t>RONDÓN</t>
  </si>
  <si>
    <t>SABOYÁ</t>
  </si>
  <si>
    <t>SÁCHICA</t>
  </si>
  <si>
    <t>SAMACÁ</t>
  </si>
  <si>
    <t>SAN EDUARDO</t>
  </si>
  <si>
    <t>SAN JOSÉ DE PARE</t>
  </si>
  <si>
    <t>SAN LUIS DE GACENO</t>
  </si>
  <si>
    <t>SAN MATEO</t>
  </si>
  <si>
    <t>SAN MIGUEL DE SEMA</t>
  </si>
  <si>
    <t>SAN PABLO DE BORBUR</t>
  </si>
  <si>
    <t>SANTANA</t>
  </si>
  <si>
    <t>SANTA MARÍA</t>
  </si>
  <si>
    <t>SANTA ROSA DE VITERBO</t>
  </si>
  <si>
    <t>SANTA SOFÍA</t>
  </si>
  <si>
    <t>SATIVANORTE</t>
  </si>
  <si>
    <t>SATIVASUR</t>
  </si>
  <si>
    <t>SIACHOQUE</t>
  </si>
  <si>
    <t>SOATÁ</t>
  </si>
  <si>
    <t>SOCOTÁ</t>
  </si>
  <si>
    <t>SOCHA</t>
  </si>
  <si>
    <t>SOGAMOSO</t>
  </si>
  <si>
    <t>SOMONDOCO</t>
  </si>
  <si>
    <t>SORA</t>
  </si>
  <si>
    <t>SOTAQUIRÁ</t>
  </si>
  <si>
    <t>SORACÁ</t>
  </si>
  <si>
    <t>SUSACÓN</t>
  </si>
  <si>
    <t>SUTAMARCHÁN</t>
  </si>
  <si>
    <t>SUTATENZA</t>
  </si>
  <si>
    <t>TASCO</t>
  </si>
  <si>
    <t>TENZA</t>
  </si>
  <si>
    <t>TIBANÁ</t>
  </si>
  <si>
    <t>TIBASOSA</t>
  </si>
  <si>
    <t>TINJACÁ</t>
  </si>
  <si>
    <t>TIPACOQUE</t>
  </si>
  <si>
    <t>TOCA</t>
  </si>
  <si>
    <t>TOGÜÍ</t>
  </si>
  <si>
    <t>TÓPAGA</t>
  </si>
  <si>
    <t>TOTA</t>
  </si>
  <si>
    <t>TUNUNGUÁ</t>
  </si>
  <si>
    <t>TURMEQUÉ</t>
  </si>
  <si>
    <t>TUTA</t>
  </si>
  <si>
    <t>TUTAZÁ</t>
  </si>
  <si>
    <t>ÚMBITA</t>
  </si>
  <si>
    <t>VENTAQUEMADA</t>
  </si>
  <si>
    <t>VIRACACHÁ</t>
  </si>
  <si>
    <t>ZETAQUIRA</t>
  </si>
  <si>
    <t>CALDAS (DP)</t>
  </si>
  <si>
    <t>MANIZALES</t>
  </si>
  <si>
    <t>AGUADAS</t>
  </si>
  <si>
    <t>ANSERMA</t>
  </si>
  <si>
    <t>ARANZAZU</t>
  </si>
  <si>
    <t>BELALCÁZAR</t>
  </si>
  <si>
    <t>CHINCHINÁ</t>
  </si>
  <si>
    <t>FILADELFIA</t>
  </si>
  <si>
    <t>LA DORADA</t>
  </si>
  <si>
    <t>LA MERCED</t>
  </si>
  <si>
    <t>MANZANARES</t>
  </si>
  <si>
    <t>MARMATO</t>
  </si>
  <si>
    <t>MARQUETALIA</t>
  </si>
  <si>
    <t>MARULANDA</t>
  </si>
  <si>
    <t>NEIRA</t>
  </si>
  <si>
    <t>NORCASIA</t>
  </si>
  <si>
    <t>PÁCORA</t>
  </si>
  <si>
    <t>PALESTINA</t>
  </si>
  <si>
    <t>PENSILVANIA</t>
  </si>
  <si>
    <t>RIOSUCIO</t>
  </si>
  <si>
    <t>RISARALDA</t>
  </si>
  <si>
    <t>SALAMINA</t>
  </si>
  <si>
    <t>SAMANÁ</t>
  </si>
  <si>
    <t>SAN JOSÉ</t>
  </si>
  <si>
    <t>SUPÍA</t>
  </si>
  <si>
    <t>VICTORIA</t>
  </si>
  <si>
    <t>VILLAMARÍA</t>
  </si>
  <si>
    <t>VITERBO</t>
  </si>
  <si>
    <t>CAQUETÁ</t>
  </si>
  <si>
    <t>CAQUETÁ (DP)</t>
  </si>
  <si>
    <t>FLORENCIA</t>
  </si>
  <si>
    <t>ALBANIA</t>
  </si>
  <si>
    <t>BELÉN DE LOS ANDAQUÍES</t>
  </si>
  <si>
    <t>CARTAGENA DEL CHAIRÁ</t>
  </si>
  <si>
    <t>CURILLO</t>
  </si>
  <si>
    <t>EL DONCELLO</t>
  </si>
  <si>
    <t>EL PAUJÍL</t>
  </si>
  <si>
    <t>LA MONTAÑITA</t>
  </si>
  <si>
    <t>MILÁN</t>
  </si>
  <si>
    <t>MORELIA</t>
  </si>
  <si>
    <t>PUERTO RICO</t>
  </si>
  <si>
    <t>SAN JOSÉ DEL FRAGUA</t>
  </si>
  <si>
    <t>SAN VICENTE DEL CAGUÁN</t>
  </si>
  <si>
    <t>SOLANO</t>
  </si>
  <si>
    <t>SOLITA</t>
  </si>
  <si>
    <t>CAUCA</t>
  </si>
  <si>
    <t>CAUCA (DP)</t>
  </si>
  <si>
    <t>POPAYÁN</t>
  </si>
  <si>
    <t>ALMAGUER</t>
  </si>
  <si>
    <t>BALBOA</t>
  </si>
  <si>
    <t>BUENOS AIRES</t>
  </si>
  <si>
    <t>CAJIBÍO</t>
  </si>
  <si>
    <t>CALDONO</t>
  </si>
  <si>
    <t>CALOTO</t>
  </si>
  <si>
    <t>CORINTO</t>
  </si>
  <si>
    <t>EL TAMBO</t>
  </si>
  <si>
    <t>GUACHENÉ</t>
  </si>
  <si>
    <t>GUAPÍ</t>
  </si>
  <si>
    <t>INZÁ</t>
  </si>
  <si>
    <t>JAMBALÓ</t>
  </si>
  <si>
    <t>LA SIERRA</t>
  </si>
  <si>
    <t>LA VEGA</t>
  </si>
  <si>
    <t>LÓPEZ DE MICAY</t>
  </si>
  <si>
    <t>MERCADERES</t>
  </si>
  <si>
    <t>MIRANDA</t>
  </si>
  <si>
    <t>PADILLA</t>
  </si>
  <si>
    <t>PATÍA</t>
  </si>
  <si>
    <t>PIAMONTE</t>
  </si>
  <si>
    <t>PIENDAMÓ</t>
  </si>
  <si>
    <t>PUERTO TEJADA</t>
  </si>
  <si>
    <t>PURACÉ</t>
  </si>
  <si>
    <t>ROSAS</t>
  </si>
  <si>
    <t>SAN SEBASTIÁN</t>
  </si>
  <si>
    <t>SANTANDER DE QUILICHAO</t>
  </si>
  <si>
    <t>SILVIA</t>
  </si>
  <si>
    <t>SOTARA</t>
  </si>
  <si>
    <t>SUÁREZ</t>
  </si>
  <si>
    <t>SUCRE</t>
  </si>
  <si>
    <t>TIMBÍO</t>
  </si>
  <si>
    <t>TIMBIQUÍ</t>
  </si>
  <si>
    <t>TORIBÍO</t>
  </si>
  <si>
    <t>TOTORÓ</t>
  </si>
  <si>
    <t>VILLA RICA</t>
  </si>
  <si>
    <t>CESAR</t>
  </si>
  <si>
    <t>CESAR (DP)</t>
  </si>
  <si>
    <t>VALLEDUPAR</t>
  </si>
  <si>
    <t>AGUACHICA</t>
  </si>
  <si>
    <t>AGUSTÍN CODAZZI</t>
  </si>
  <si>
    <t>ASTREA</t>
  </si>
  <si>
    <t>BECERRIL</t>
  </si>
  <si>
    <t>BOSCONIA</t>
  </si>
  <si>
    <t>CHIMICHAGUA</t>
  </si>
  <si>
    <t>CHIRIGUANÁ</t>
  </si>
  <si>
    <t>CURUMANÍ</t>
  </si>
  <si>
    <t>EL COPEY</t>
  </si>
  <si>
    <t>EL PASO</t>
  </si>
  <si>
    <t>GAMARRA</t>
  </si>
  <si>
    <t>GONZÁLEZ</t>
  </si>
  <si>
    <t>LA GLORIA</t>
  </si>
  <si>
    <t>LA JAGUA DE IBIRICO</t>
  </si>
  <si>
    <t>MANAURE BALCÓN DEL CESAR</t>
  </si>
  <si>
    <t>PAILITAS</t>
  </si>
  <si>
    <t>PELAYA</t>
  </si>
  <si>
    <t>PUEBLO BELLO</t>
  </si>
  <si>
    <t>RÍO DE ORO</t>
  </si>
  <si>
    <t>LA PAZ</t>
  </si>
  <si>
    <t>SAN ALBERTO</t>
  </si>
  <si>
    <t>SAN DIEGO</t>
  </si>
  <si>
    <t>SAN MARTÍN</t>
  </si>
  <si>
    <t>TAMALAMEQUE</t>
  </si>
  <si>
    <t>CÓRDOBA (DP)</t>
  </si>
  <si>
    <t>MONTERÍA</t>
  </si>
  <si>
    <t>AYAPEL</t>
  </si>
  <si>
    <t>CANALETE</t>
  </si>
  <si>
    <t>CERETÉ</t>
  </si>
  <si>
    <t>CHIMÁ</t>
  </si>
  <si>
    <t>CHIMA</t>
  </si>
  <si>
    <t>CHINÚ</t>
  </si>
  <si>
    <t>CIÉNAGA DE ORO</t>
  </si>
  <si>
    <t>COTORRA</t>
  </si>
  <si>
    <t>LA APARTADA</t>
  </si>
  <si>
    <t>LORICA</t>
  </si>
  <si>
    <t>LOS CÓRDOBAS</t>
  </si>
  <si>
    <t>MOMIL</t>
  </si>
  <si>
    <t>MONTELÍBANO</t>
  </si>
  <si>
    <t>MOÑITOS</t>
  </si>
  <si>
    <t>PLANETA RICA</t>
  </si>
  <si>
    <t>PUEBLO NUEVO</t>
  </si>
  <si>
    <t>PUERTO ESCONDIDO</t>
  </si>
  <si>
    <t>PUERTO LIBERTADOR</t>
  </si>
  <si>
    <t>PURÍSIMA DE LA CONCEPCIÓN</t>
  </si>
  <si>
    <t>SAHAGÚN</t>
  </si>
  <si>
    <t>SAN ANDRÉS DE SOTAVENTO</t>
  </si>
  <si>
    <t>SAN ANTERO</t>
  </si>
  <si>
    <t>SAN BERNARDO DEL VIENTO</t>
  </si>
  <si>
    <t>SAN JOSÉ DE URÉ</t>
  </si>
  <si>
    <t>SAN PELAYO</t>
  </si>
  <si>
    <t>TIERRALTA</t>
  </si>
  <si>
    <t>TUCHÍN</t>
  </si>
  <si>
    <t>VALENCIA</t>
  </si>
  <si>
    <t>CUNDINAMARCA</t>
  </si>
  <si>
    <t>CUNDINAMARCA (DP)</t>
  </si>
  <si>
    <t>AGUA DE DIOS</t>
  </si>
  <si>
    <t>ALBÁN</t>
  </si>
  <si>
    <t>ANAPOIMA</t>
  </si>
  <si>
    <t>ANOLAIMA</t>
  </si>
  <si>
    <t>ARBELÁEZ</t>
  </si>
  <si>
    <t>BELTRÁN</t>
  </si>
  <si>
    <t>BITUIMA</t>
  </si>
  <si>
    <t>BOJACÁ</t>
  </si>
  <si>
    <t>CABRERA</t>
  </si>
  <si>
    <t>CACHIPAY</t>
  </si>
  <si>
    <t>CAJICÁ</t>
  </si>
  <si>
    <t>CAPARRAPÍ</t>
  </si>
  <si>
    <t>CÁQUEZA</t>
  </si>
  <si>
    <t>CARMEN DE CARUPA</t>
  </si>
  <si>
    <t>CHAGUANÍ</t>
  </si>
  <si>
    <t>CHÍA</t>
  </si>
  <si>
    <t>CHIPAQUE</t>
  </si>
  <si>
    <t>CHOACHÍ</t>
  </si>
  <si>
    <t>CHOCONTÁ</t>
  </si>
  <si>
    <t>COGUA</t>
  </si>
  <si>
    <t>COTA</t>
  </si>
  <si>
    <t>CUCUNUBÁ</t>
  </si>
  <si>
    <t>EL COLEGIO</t>
  </si>
  <si>
    <t>EL ROSAL</t>
  </si>
  <si>
    <t>FACATATIVÁ</t>
  </si>
  <si>
    <t>FÓMEQUE</t>
  </si>
  <si>
    <t>FOSCA</t>
  </si>
  <si>
    <t>FUNZA</t>
  </si>
  <si>
    <t>FÚQUENE</t>
  </si>
  <si>
    <t>FUSAGASUGÁ</t>
  </si>
  <si>
    <t>GACHALÁ</t>
  </si>
  <si>
    <t>GACHANCIPÁ</t>
  </si>
  <si>
    <t>GACHETÁ</t>
  </si>
  <si>
    <t>GAMA</t>
  </si>
  <si>
    <t>GIRARDOT</t>
  </si>
  <si>
    <t>GUACHETÁ</t>
  </si>
  <si>
    <t>GUADUAS</t>
  </si>
  <si>
    <t>GUASCA</t>
  </si>
  <si>
    <t>GUATAQUÍ</t>
  </si>
  <si>
    <t>GUATAVITA</t>
  </si>
  <si>
    <t>GUAYABAL DE SÍQUIMA</t>
  </si>
  <si>
    <t>GUAYABETAL</t>
  </si>
  <si>
    <t>GUTIÉRREZ</t>
  </si>
  <si>
    <t>JERUSALÉN</t>
  </si>
  <si>
    <t>JUNÍN</t>
  </si>
  <si>
    <t>LA CALERA</t>
  </si>
  <si>
    <t>LA MESA</t>
  </si>
  <si>
    <t>LA PALMA</t>
  </si>
  <si>
    <t>LA PEÑA</t>
  </si>
  <si>
    <t>LENGUAZAQUE</t>
  </si>
  <si>
    <t>MACHETÁ</t>
  </si>
  <si>
    <t>MADRID</t>
  </si>
  <si>
    <t>MANTA</t>
  </si>
  <si>
    <t>MEDINA</t>
  </si>
  <si>
    <t>MOSQUERA</t>
  </si>
  <si>
    <t>NEMOCÓN</t>
  </si>
  <si>
    <t>NILO</t>
  </si>
  <si>
    <t>NIMAIMA</t>
  </si>
  <si>
    <t>NOCAIMA</t>
  </si>
  <si>
    <t>PACHO</t>
  </si>
  <si>
    <t>PAIME</t>
  </si>
  <si>
    <t>PANDI</t>
  </si>
  <si>
    <t>PARATEBUENO</t>
  </si>
  <si>
    <t>PASCA</t>
  </si>
  <si>
    <t>PUERTO SALGAR</t>
  </si>
  <si>
    <t>PULÍ</t>
  </si>
  <si>
    <t>QUEBRADANEGRA</t>
  </si>
  <si>
    <t>QUETAME</t>
  </si>
  <si>
    <t>QUIPILE</t>
  </si>
  <si>
    <t>APULO</t>
  </si>
  <si>
    <t>RICAURTE</t>
  </si>
  <si>
    <t>SAN ANTONIO DEL TEQUENDAMA</t>
  </si>
  <si>
    <t>SAN BERNARDO</t>
  </si>
  <si>
    <t>SAN CAYETANO</t>
  </si>
  <si>
    <t>SAN JUAN DE RIOSECO</t>
  </si>
  <si>
    <t>SASAIMA</t>
  </si>
  <si>
    <t>SESQUILÉ</t>
  </si>
  <si>
    <t>SIBATÉ</t>
  </si>
  <si>
    <t>SILVANIA</t>
  </si>
  <si>
    <t>SIMIJACA</t>
  </si>
  <si>
    <t>SOACHA</t>
  </si>
  <si>
    <t>SOPÓ</t>
  </si>
  <si>
    <t>SUBACHOQUE</t>
  </si>
  <si>
    <t>SUESCA</t>
  </si>
  <si>
    <t>SUPATÁ</t>
  </si>
  <si>
    <t>SUSA</t>
  </si>
  <si>
    <t>SUTATAUSA</t>
  </si>
  <si>
    <t>TABIO</t>
  </si>
  <si>
    <t>TAUSA</t>
  </si>
  <si>
    <t>TENA</t>
  </si>
  <si>
    <t>TENJO</t>
  </si>
  <si>
    <t>TIBACUY</t>
  </si>
  <si>
    <t>TIBIRITA</t>
  </si>
  <si>
    <t>TOCAIMA</t>
  </si>
  <si>
    <t>TOCANCIPÁ</t>
  </si>
  <si>
    <t>TOPAIPÍ</t>
  </si>
  <si>
    <t>UBALÁ</t>
  </si>
  <si>
    <t>UBAQUE</t>
  </si>
  <si>
    <t>VILLA DE SAN DIEGO DE UBATÉ</t>
  </si>
  <si>
    <t>UNE</t>
  </si>
  <si>
    <t>ÚTICA</t>
  </si>
  <si>
    <t>VERGARA</t>
  </si>
  <si>
    <t>VIANÍ</t>
  </si>
  <si>
    <t>VILLAGÓMEZ</t>
  </si>
  <si>
    <t>VILLAPINZÓN</t>
  </si>
  <si>
    <t>VILLETA</t>
  </si>
  <si>
    <t>VIOTÁ</t>
  </si>
  <si>
    <t>YACOPÍ</t>
  </si>
  <si>
    <t>ZIPACÓN</t>
  </si>
  <si>
    <t>ZIPAQUIRÁ</t>
  </si>
  <si>
    <t>CHOCÓ</t>
  </si>
  <si>
    <t>CHOCÓ (DP)</t>
  </si>
  <si>
    <t>QUIBDÓ</t>
  </si>
  <si>
    <t>ACANDÍ</t>
  </si>
  <si>
    <t>ALTO BAUDÓ</t>
  </si>
  <si>
    <t>ATRATO</t>
  </si>
  <si>
    <t>BAGADÓ</t>
  </si>
  <si>
    <t>BAHÍA SOLANO</t>
  </si>
  <si>
    <t>BAJO BAUDÓ</t>
  </si>
  <si>
    <t>BÉLEN DE BAJIRÁ</t>
  </si>
  <si>
    <t>BOJAYÁ</t>
  </si>
  <si>
    <t>EL CANTÓN DEL SAN PABLO</t>
  </si>
  <si>
    <t>CARMEN DEL DARIÉN</t>
  </si>
  <si>
    <t>CÉRTEGUI</t>
  </si>
  <si>
    <t>CONDOTO</t>
  </si>
  <si>
    <t>EL CARMEN DE ATRATO</t>
  </si>
  <si>
    <t>EL LITORAL DEL SAN JUAN</t>
  </si>
  <si>
    <t>ISTMINA</t>
  </si>
  <si>
    <t>JURADÓ</t>
  </si>
  <si>
    <t>LLORÓ</t>
  </si>
  <si>
    <t>MEDIO ATRATO</t>
  </si>
  <si>
    <t>MEDIO BAUDÓ</t>
  </si>
  <si>
    <t>MEDIO SAN JUAN</t>
  </si>
  <si>
    <t>NÓVITA</t>
  </si>
  <si>
    <t>NUQUÍ</t>
  </si>
  <si>
    <t>RÍO IRÓ</t>
  </si>
  <si>
    <t>RÍO QUITO</t>
  </si>
  <si>
    <t>SAN JOSÉ DEL PALMAR</t>
  </si>
  <si>
    <t>SIPÍ</t>
  </si>
  <si>
    <t>TADÓ</t>
  </si>
  <si>
    <t>UNGUÍA</t>
  </si>
  <si>
    <t>UNIÓN PANAMERICANA</t>
  </si>
  <si>
    <t>HUILA</t>
  </si>
  <si>
    <t>HUILA (DP)</t>
  </si>
  <si>
    <t>NEIVA</t>
  </si>
  <si>
    <t>ACEVEDO</t>
  </si>
  <si>
    <t>AGRADO</t>
  </si>
  <si>
    <t>AIPE</t>
  </si>
  <si>
    <t>ALGECIRAS</t>
  </si>
  <si>
    <t>ALTAMIRA</t>
  </si>
  <si>
    <t>BARAYA</t>
  </si>
  <si>
    <t>CAMPOALEGRE</t>
  </si>
  <si>
    <t>COLOMBIA</t>
  </si>
  <si>
    <t>ELÍAS</t>
  </si>
  <si>
    <t>GARZÓN</t>
  </si>
  <si>
    <t>GIGANTE</t>
  </si>
  <si>
    <t>HOBO</t>
  </si>
  <si>
    <t>ÍQUIRA</t>
  </si>
  <si>
    <t>ISNOS</t>
  </si>
  <si>
    <t>LA ARGENTINA</t>
  </si>
  <si>
    <t>LA PLATA</t>
  </si>
  <si>
    <t>NÁTAGA</t>
  </si>
  <si>
    <t>OPORAPA</t>
  </si>
  <si>
    <t>PAICOL</t>
  </si>
  <si>
    <t>PALERMO</t>
  </si>
  <si>
    <t>PITAL</t>
  </si>
  <si>
    <t>PITALITO</t>
  </si>
  <si>
    <t>RIVERA</t>
  </si>
  <si>
    <t>SALADOBLANCO</t>
  </si>
  <si>
    <t>SAN AGUSTÍN</t>
  </si>
  <si>
    <t>SUAZA</t>
  </si>
  <si>
    <t>TARQUI</t>
  </si>
  <si>
    <t>TESALIA</t>
  </si>
  <si>
    <t>TELLO</t>
  </si>
  <si>
    <t>TERUEL</t>
  </si>
  <si>
    <t>TIMANÁ</t>
  </si>
  <si>
    <t>VILLAVIEJA</t>
  </si>
  <si>
    <t>YAGUARÁ</t>
  </si>
  <si>
    <t>LA GUAJIRA</t>
  </si>
  <si>
    <t>LA GUAJIRA (DP)</t>
  </si>
  <si>
    <t>RIOHACHA</t>
  </si>
  <si>
    <t>BARRANCAS</t>
  </si>
  <si>
    <t>DIBULLA</t>
  </si>
  <si>
    <t>DISTRACCIÓN</t>
  </si>
  <si>
    <t>EL MOLINO</t>
  </si>
  <si>
    <t>FONSECA</t>
  </si>
  <si>
    <t>HATONUEVO</t>
  </si>
  <si>
    <t>LA JAGUA DEL PILAR</t>
  </si>
  <si>
    <t>MAICAO</t>
  </si>
  <si>
    <t>MANAURE</t>
  </si>
  <si>
    <t>SAN JUAN DEL CESAR</t>
  </si>
  <si>
    <t>URIBIA</t>
  </si>
  <si>
    <t>URUMITA</t>
  </si>
  <si>
    <t>MAGDALENA</t>
  </si>
  <si>
    <t>MAGDALENA (DP)</t>
  </si>
  <si>
    <t>SANTA MARTA</t>
  </si>
  <si>
    <t>ALGARROBO</t>
  </si>
  <si>
    <t>ARACATACA</t>
  </si>
  <si>
    <t>ARIGUANÍ</t>
  </si>
  <si>
    <t>CERRO DE SAN ANTONIO</t>
  </si>
  <si>
    <t>CHIVOLO</t>
  </si>
  <si>
    <t>CIÉNAGA</t>
  </si>
  <si>
    <t>EL BANCO</t>
  </si>
  <si>
    <t>EL PIÑÓN</t>
  </si>
  <si>
    <t>EL RETÉN</t>
  </si>
  <si>
    <t>FUNDACIÓN</t>
  </si>
  <si>
    <t>GUAMAL</t>
  </si>
  <si>
    <t>NUEVA GRANADA</t>
  </si>
  <si>
    <t>PEDRAZA</t>
  </si>
  <si>
    <t>PIJIÑO DEL CARMEN</t>
  </si>
  <si>
    <t>PIVIJAY</t>
  </si>
  <si>
    <t>PLATO</t>
  </si>
  <si>
    <t>PUEBLOVIEJO</t>
  </si>
  <si>
    <t>REMOLINO</t>
  </si>
  <si>
    <t>SABANAS DE SAN ÁNGEL</t>
  </si>
  <si>
    <t>SAN SEBASTIÁN DE BUENAVISTA</t>
  </si>
  <si>
    <t>SAN ZENÓN</t>
  </si>
  <si>
    <t>SANTA ANA</t>
  </si>
  <si>
    <t>SANTA BÁRBARA DE PINTO</t>
  </si>
  <si>
    <t>SITIONUEVO</t>
  </si>
  <si>
    <t>TENERIFE</t>
  </si>
  <si>
    <t>ZAPAYÁN</t>
  </si>
  <si>
    <t>ZONA BANANERA</t>
  </si>
  <si>
    <t>META</t>
  </si>
  <si>
    <t>META (DP)</t>
  </si>
  <si>
    <t>VILLAVICENCIO</t>
  </si>
  <si>
    <t>ACACÍAS</t>
  </si>
  <si>
    <t>BARRANCA DE UPÍA</t>
  </si>
  <si>
    <t>CABUYARO</t>
  </si>
  <si>
    <t>CASTILLA LA NUEVA</t>
  </si>
  <si>
    <t>CUBARRAL</t>
  </si>
  <si>
    <t>CUMARAL</t>
  </si>
  <si>
    <t>EL CALVARIO</t>
  </si>
  <si>
    <t>EL CASTILLO</t>
  </si>
  <si>
    <t>EL DORADO</t>
  </si>
  <si>
    <t>FUENTE DE ORO</t>
  </si>
  <si>
    <t>MAPIRIPÁN</t>
  </si>
  <si>
    <t>MESETAS</t>
  </si>
  <si>
    <t>LA MACARENA</t>
  </si>
  <si>
    <t>URIBE</t>
  </si>
  <si>
    <t>LEJANÍAS</t>
  </si>
  <si>
    <t>PUERTO CONCORDIA</t>
  </si>
  <si>
    <t>PUERTO GAITÁN</t>
  </si>
  <si>
    <t>PUERTO LÓPEZ</t>
  </si>
  <si>
    <t>PUERTO LLERAS</t>
  </si>
  <si>
    <t>RESTREPO</t>
  </si>
  <si>
    <t>SAN CARLOS DE GUAROA</t>
  </si>
  <si>
    <t>SAN JUAN DE ARAMA</t>
  </si>
  <si>
    <t>SAN JUANITO</t>
  </si>
  <si>
    <t>VISTAHERMOSA</t>
  </si>
  <si>
    <t>NARIÑO (DP)</t>
  </si>
  <si>
    <t>PASTO</t>
  </si>
  <si>
    <t>ALDANA</t>
  </si>
  <si>
    <t>ANCUYÁ</t>
  </si>
  <si>
    <t>ARBOLEDA</t>
  </si>
  <si>
    <t>BARBACOAS</t>
  </si>
  <si>
    <t>BUESACO</t>
  </si>
  <si>
    <t>COLÓN</t>
  </si>
  <si>
    <t>CONSACÁ</t>
  </si>
  <si>
    <t>CONTADERO</t>
  </si>
  <si>
    <t>CUASPÚD</t>
  </si>
  <si>
    <t>CUMBAL</t>
  </si>
  <si>
    <t>CUMBITARA</t>
  </si>
  <si>
    <t>CHACHAGÜÍ</t>
  </si>
  <si>
    <t>EL CHARCO</t>
  </si>
  <si>
    <t>EL PEÑOL</t>
  </si>
  <si>
    <t>EL ROSARIO</t>
  </si>
  <si>
    <t>EL TABLÓN DE GÓMEZ</t>
  </si>
  <si>
    <t>FUNES</t>
  </si>
  <si>
    <t>GUACHUCAL</t>
  </si>
  <si>
    <t>GUAITARILLA</t>
  </si>
  <si>
    <t>GUALMATÁN</t>
  </si>
  <si>
    <t>ILES</t>
  </si>
  <si>
    <t>IMUÉS</t>
  </si>
  <si>
    <t>IPIALES</t>
  </si>
  <si>
    <t>LA CRUZ</t>
  </si>
  <si>
    <t>LA FLORIDA</t>
  </si>
  <si>
    <t>LA LLANADA</t>
  </si>
  <si>
    <t>LA TOLA</t>
  </si>
  <si>
    <t>LEIVA</t>
  </si>
  <si>
    <t>LINARES</t>
  </si>
  <si>
    <t>LOS ANDES</t>
  </si>
  <si>
    <t>MAGÜÍ</t>
  </si>
  <si>
    <t>MALLAMA</t>
  </si>
  <si>
    <t>OLAYA HERRERA</t>
  </si>
  <si>
    <t>OSPINA</t>
  </si>
  <si>
    <t>FRANCISCO PIZARRO</t>
  </si>
  <si>
    <t>POLICARPA</t>
  </si>
  <si>
    <t>POTOSÍ</t>
  </si>
  <si>
    <t>PROVIDENCIA</t>
  </si>
  <si>
    <t>PUERRES</t>
  </si>
  <si>
    <t>PUPIALES</t>
  </si>
  <si>
    <t>ROBERTO PAYÁN</t>
  </si>
  <si>
    <t>SAMANIEGO</t>
  </si>
  <si>
    <t>SANDONÁ</t>
  </si>
  <si>
    <t>SAN LORENZO</t>
  </si>
  <si>
    <t>SAN PEDRO DE CARTAGO</t>
  </si>
  <si>
    <t>SANTACRUZ</t>
  </si>
  <si>
    <t>SAPUYES</t>
  </si>
  <si>
    <t>TAMINANGO</t>
  </si>
  <si>
    <t>TANGUA</t>
  </si>
  <si>
    <t>SAN ANDRÉS DE TUMACO</t>
  </si>
  <si>
    <t>TÚQUERRES</t>
  </si>
  <si>
    <t>YACUANQUER</t>
  </si>
  <si>
    <t>NORTE DE SANTANDER</t>
  </si>
  <si>
    <t>NORTE DE SANTANDER (DP)</t>
  </si>
  <si>
    <t>CÚCUTA</t>
  </si>
  <si>
    <t>ÁBREGO</t>
  </si>
  <si>
    <t>ARBOLEDAS</t>
  </si>
  <si>
    <t>BOCHALEMA</t>
  </si>
  <si>
    <t>BUCARASICA</t>
  </si>
  <si>
    <t>CÁCOTA</t>
  </si>
  <si>
    <t>CÁCHIRA</t>
  </si>
  <si>
    <t>CHINÁCOTA</t>
  </si>
  <si>
    <t>CHITAGÁ</t>
  </si>
  <si>
    <t>CONVENCIÓN</t>
  </si>
  <si>
    <t>CUCUTILLA</t>
  </si>
  <si>
    <t>DURANIA</t>
  </si>
  <si>
    <t>EL CARMEN</t>
  </si>
  <si>
    <t>EL TARRA</t>
  </si>
  <si>
    <t>EL ZULIA</t>
  </si>
  <si>
    <t>GRAMALOTE</t>
  </si>
  <si>
    <t>HACARÍ</t>
  </si>
  <si>
    <t>HERRÁN</t>
  </si>
  <si>
    <t>LABATECA</t>
  </si>
  <si>
    <t>LA ESPERANZA</t>
  </si>
  <si>
    <t>LA PLAYA</t>
  </si>
  <si>
    <t>LOS PATIOS</t>
  </si>
  <si>
    <t>LOURDES</t>
  </si>
  <si>
    <t>MUTISCUA</t>
  </si>
  <si>
    <t>OCAÑA</t>
  </si>
  <si>
    <t>PAMPLONA</t>
  </si>
  <si>
    <t>PAMPLONITA</t>
  </si>
  <si>
    <t>PUERTO SANTANDER</t>
  </si>
  <si>
    <t>RAGONVALIA</t>
  </si>
  <si>
    <t>SALAZAR</t>
  </si>
  <si>
    <t>SAN CALIXTO</t>
  </si>
  <si>
    <t>SANTIAGO</t>
  </si>
  <si>
    <t>SARDINATA</t>
  </si>
  <si>
    <t>SILOS</t>
  </si>
  <si>
    <t>TEORAMA</t>
  </si>
  <si>
    <t>TIBÚ</t>
  </si>
  <si>
    <t>VILLA CARO</t>
  </si>
  <si>
    <t>VILLA DEL ROSARIO</t>
  </si>
  <si>
    <t>QUINDÍO</t>
  </si>
  <si>
    <t>QUINDÍO (DP)</t>
  </si>
  <si>
    <t>CALARCÁ</t>
  </si>
  <si>
    <t>CIRCASIA</t>
  </si>
  <si>
    <t>FILANDIA</t>
  </si>
  <si>
    <t>GÉNOVA</t>
  </si>
  <si>
    <t>LA TEBAIDA</t>
  </si>
  <si>
    <t>MONTENEGRO</t>
  </si>
  <si>
    <t>PIJAO</t>
  </si>
  <si>
    <t>QUIMBAYA</t>
  </si>
  <si>
    <t>SALENTO</t>
  </si>
  <si>
    <t>RISARALDA (DP)</t>
  </si>
  <si>
    <t>PEREIRA</t>
  </si>
  <si>
    <t>APÍA</t>
  </si>
  <si>
    <t>BELÉN DE UMBRÍA</t>
  </si>
  <si>
    <t>DOSQUEBRADAS</t>
  </si>
  <si>
    <t>GUÁTICA</t>
  </si>
  <si>
    <t>LA CELIA</t>
  </si>
  <si>
    <t>LA VIRGINIA</t>
  </si>
  <si>
    <t>MARSELLA</t>
  </si>
  <si>
    <t>MISTRATÓ</t>
  </si>
  <si>
    <t>PUEBLO RICO</t>
  </si>
  <si>
    <t>QUINCHÍA</t>
  </si>
  <si>
    <t>SANTA ROSA DE CABAL</t>
  </si>
  <si>
    <t>SANTUARIO</t>
  </si>
  <si>
    <t>SANTANDER</t>
  </si>
  <si>
    <t>SANTANDER (DP)</t>
  </si>
  <si>
    <t>BUCARAMANGA</t>
  </si>
  <si>
    <t>AGUADA</t>
  </si>
  <si>
    <t>ARATOCA</t>
  </si>
  <si>
    <t>BARICHARA</t>
  </si>
  <si>
    <t>BARRANCABERMEJA</t>
  </si>
  <si>
    <t>CALIFORNIA</t>
  </si>
  <si>
    <t>CAPITANEJO</t>
  </si>
  <si>
    <t>CARCASÍ</t>
  </si>
  <si>
    <t>CEPITÁ</t>
  </si>
  <si>
    <t>CERRITO</t>
  </si>
  <si>
    <t>CHARALÁ</t>
  </si>
  <si>
    <t>CHARTA</t>
  </si>
  <si>
    <t>CHIPATÁ</t>
  </si>
  <si>
    <t>CIMITARRA</t>
  </si>
  <si>
    <t>CONFINES</t>
  </si>
  <si>
    <t>CONTRATACIÓN</t>
  </si>
  <si>
    <t>COROMORO</t>
  </si>
  <si>
    <t>CURITÍ</t>
  </si>
  <si>
    <t>EL CARMEN DE CHUCURÍ</t>
  </si>
  <si>
    <t>EL GUACAMAYO</t>
  </si>
  <si>
    <t>EL PLAYÓN</t>
  </si>
  <si>
    <t>ENCINO</t>
  </si>
  <si>
    <t>ENCISO</t>
  </si>
  <si>
    <t>FLORIÁN</t>
  </si>
  <si>
    <t>FLORIDABLANCA</t>
  </si>
  <si>
    <t>GALÁN</t>
  </si>
  <si>
    <t>GÁMBITA</t>
  </si>
  <si>
    <t>GIRÓN</t>
  </si>
  <si>
    <t>GUACA</t>
  </si>
  <si>
    <t>GUAPOTÁ</t>
  </si>
  <si>
    <t>GUAVATÁ</t>
  </si>
  <si>
    <t>GÜEPSA</t>
  </si>
  <si>
    <t>HATO</t>
  </si>
  <si>
    <t>JESÚS MARÍA</t>
  </si>
  <si>
    <t>JORDÁN</t>
  </si>
  <si>
    <t>LA BELLEZA</t>
  </si>
  <si>
    <t>LANDÁZURI</t>
  </si>
  <si>
    <t>LEBRIJA</t>
  </si>
  <si>
    <t>LOS SANTOS</t>
  </si>
  <si>
    <t>MACARAVITA</t>
  </si>
  <si>
    <t>MÁLAGA</t>
  </si>
  <si>
    <t>MATANZA</t>
  </si>
  <si>
    <t>MOGOTES</t>
  </si>
  <si>
    <t>MOLAGAVITA</t>
  </si>
  <si>
    <t>OCAMONTE</t>
  </si>
  <si>
    <t>OIBA</t>
  </si>
  <si>
    <t>ONZAGA</t>
  </si>
  <si>
    <t>PALMAR</t>
  </si>
  <si>
    <t>PALMAS DEL SOCORRO</t>
  </si>
  <si>
    <t>PÁRAMO</t>
  </si>
  <si>
    <t>PIEDECUESTA</t>
  </si>
  <si>
    <t>PINCHOTE</t>
  </si>
  <si>
    <t>PUENTE NACIONAL</t>
  </si>
  <si>
    <t>PUERTO PARRA</t>
  </si>
  <si>
    <t>PUERTO WILCHES</t>
  </si>
  <si>
    <t>SABANA DE TORRES</t>
  </si>
  <si>
    <t>SAN ANDRÉS</t>
  </si>
  <si>
    <t>SAN BENITO</t>
  </si>
  <si>
    <t>SAN GIL</t>
  </si>
  <si>
    <t>SAN JOAQUÍN</t>
  </si>
  <si>
    <t>SAN JOSÉ DE MIRANDA</t>
  </si>
  <si>
    <t>SAN MIGUEL</t>
  </si>
  <si>
    <t>SAN VICENTE DE CHUCURÍ</t>
  </si>
  <si>
    <t>SANTA HELENA DEL OPÓN</t>
  </si>
  <si>
    <t>SIMACOTA</t>
  </si>
  <si>
    <t>SOCORRO</t>
  </si>
  <si>
    <t>SUAITA</t>
  </si>
  <si>
    <t>SURATÁ</t>
  </si>
  <si>
    <t>TONA</t>
  </si>
  <si>
    <t>VALLE DE SAN JOSÉ</t>
  </si>
  <si>
    <t>VÉLEZ</t>
  </si>
  <si>
    <t>VETAS</t>
  </si>
  <si>
    <t>ZAPATOCA</t>
  </si>
  <si>
    <t>SUCRE (DP)</t>
  </si>
  <si>
    <t>SINCELEJO</t>
  </si>
  <si>
    <t>CAIMITO</t>
  </si>
  <si>
    <t>COLOSÓ</t>
  </si>
  <si>
    <t>COROZAL</t>
  </si>
  <si>
    <t>COVEÑAS</t>
  </si>
  <si>
    <t>CHALÁN</t>
  </si>
  <si>
    <t>EL ROBLE</t>
  </si>
  <si>
    <t>GALERAS</t>
  </si>
  <si>
    <t>GUARANDA</t>
  </si>
  <si>
    <t>LOS PALMITOS</t>
  </si>
  <si>
    <t>MAJAGUAL</t>
  </si>
  <si>
    <t>MORROA</t>
  </si>
  <si>
    <t>OVEJAS</t>
  </si>
  <si>
    <t>PALMITO</t>
  </si>
  <si>
    <t>SAMPUÉS</t>
  </si>
  <si>
    <t>SAN BENITO ABAD</t>
  </si>
  <si>
    <t>SAN JUAN DE BETULIA</t>
  </si>
  <si>
    <t>SAN MARCOS</t>
  </si>
  <si>
    <t>SAN ONOFRE</t>
  </si>
  <si>
    <t>SAN PEDRO</t>
  </si>
  <si>
    <t>SAN LUIS DE SINCÉ</t>
  </si>
  <si>
    <t>SANTIAGO DE TOLÚ</t>
  </si>
  <si>
    <t>TOLÚ VIEJO</t>
  </si>
  <si>
    <t>TOLIMA</t>
  </si>
  <si>
    <t>TOLIMA (DP)</t>
  </si>
  <si>
    <t>IBAGUÉ</t>
  </si>
  <si>
    <t>ALPUJARRA</t>
  </si>
  <si>
    <t>ALVARADO</t>
  </si>
  <si>
    <t>AMBALEMA</t>
  </si>
  <si>
    <t>ANZOÁTEGUI</t>
  </si>
  <si>
    <t>ARMERO GUAYABAL</t>
  </si>
  <si>
    <t>ATACO</t>
  </si>
  <si>
    <t>CAJAMARCA</t>
  </si>
  <si>
    <t>CARMEN DE APICALÁ</t>
  </si>
  <si>
    <t>CASABIANCA</t>
  </si>
  <si>
    <t>CHAPARRAL</t>
  </si>
  <si>
    <t>COELLO</t>
  </si>
  <si>
    <t>COYAIMA</t>
  </si>
  <si>
    <t>CUNDAY</t>
  </si>
  <si>
    <t>DOLORES</t>
  </si>
  <si>
    <t>ESPINAL</t>
  </si>
  <si>
    <t>FALAN</t>
  </si>
  <si>
    <t>FLANDES</t>
  </si>
  <si>
    <t>FRESNO</t>
  </si>
  <si>
    <t>GUAMO</t>
  </si>
  <si>
    <t>HERVEO</t>
  </si>
  <si>
    <t>HONDA</t>
  </si>
  <si>
    <t>ICONONZO</t>
  </si>
  <si>
    <t>LÉRIDA</t>
  </si>
  <si>
    <t>LÍBANO</t>
  </si>
  <si>
    <t>SAN SEBASTIÁN DE MARIQUITA</t>
  </si>
  <si>
    <t>MELGAR</t>
  </si>
  <si>
    <t>MURILLO</t>
  </si>
  <si>
    <t>NATAGAIMA</t>
  </si>
  <si>
    <t>ORTEGA</t>
  </si>
  <si>
    <t>PALOCABILDO</t>
  </si>
  <si>
    <t>PIEDRAS</t>
  </si>
  <si>
    <t>PLANADAS</t>
  </si>
  <si>
    <t>PRADO</t>
  </si>
  <si>
    <t>PURIFICACIÓN</t>
  </si>
  <si>
    <t>RIOBLANCO</t>
  </si>
  <si>
    <t>RONCESVALLES</t>
  </si>
  <si>
    <t>ROVIRA</t>
  </si>
  <si>
    <t>SALDAÑA</t>
  </si>
  <si>
    <t>SAN ANTONIO</t>
  </si>
  <si>
    <t>SANTA ISABEL</t>
  </si>
  <si>
    <t>VALLE DE SAN JUAN</t>
  </si>
  <si>
    <t>VENADILLO</t>
  </si>
  <si>
    <t>VILLAHERMOSA</t>
  </si>
  <si>
    <t>VILLARRICA</t>
  </si>
  <si>
    <t>VALLE DEL CAUCA</t>
  </si>
  <si>
    <t>VALLE DEL CAUCA (DP)</t>
  </si>
  <si>
    <t>CALI</t>
  </si>
  <si>
    <t>ALCALÁ</t>
  </si>
  <si>
    <t>ANDALUCÍA</t>
  </si>
  <si>
    <t>ANSERMANUEVO</t>
  </si>
  <si>
    <t>BUENAVENTURA</t>
  </si>
  <si>
    <t>GUADALAJARA DE BUGA</t>
  </si>
  <si>
    <t>BUGALAGRANDE</t>
  </si>
  <si>
    <t>CAICEDONIA</t>
  </si>
  <si>
    <t>CALIMA</t>
  </si>
  <si>
    <t>CARTAGO</t>
  </si>
  <si>
    <t>DAGUA</t>
  </si>
  <si>
    <t>EL ÁGUILA</t>
  </si>
  <si>
    <t>EL CAIRO</t>
  </si>
  <si>
    <t>EL CERRITO</t>
  </si>
  <si>
    <t>EL DOVIO</t>
  </si>
  <si>
    <t>FLORIDA</t>
  </si>
  <si>
    <t>GINEBRA</t>
  </si>
  <si>
    <t>GUACARÍ</t>
  </si>
  <si>
    <t>JAMUNDÍ</t>
  </si>
  <si>
    <t>LA CUMBRE</t>
  </si>
  <si>
    <t>OBANDO</t>
  </si>
  <si>
    <t>PALMIRA</t>
  </si>
  <si>
    <t>PRADERA</t>
  </si>
  <si>
    <t>RIOFRÍO</t>
  </si>
  <si>
    <t>ROLDANILLO</t>
  </si>
  <si>
    <t>SEVILLA</t>
  </si>
  <si>
    <t>TORO</t>
  </si>
  <si>
    <t>TRUJILLO</t>
  </si>
  <si>
    <t>TULUÁ</t>
  </si>
  <si>
    <t>ULLOA</t>
  </si>
  <si>
    <t>VERSALLES</t>
  </si>
  <si>
    <t>VIJES</t>
  </si>
  <si>
    <t>YOTOCO</t>
  </si>
  <si>
    <t>YUMBO</t>
  </si>
  <si>
    <t>ZARZAL</t>
  </si>
  <si>
    <t>ARAUCA</t>
  </si>
  <si>
    <t>ARAUCA (DP)</t>
  </si>
  <si>
    <t>ARAUQUITA</t>
  </si>
  <si>
    <t>CRAVO NORTE</t>
  </si>
  <si>
    <t>FORTUL</t>
  </si>
  <si>
    <t>PUERTO RONDÓN</t>
  </si>
  <si>
    <t>SARAVENA</t>
  </si>
  <si>
    <t>TAME</t>
  </si>
  <si>
    <t>CASANARE</t>
  </si>
  <si>
    <t>CASANARE (DP)</t>
  </si>
  <si>
    <t>YOPAL</t>
  </si>
  <si>
    <t>AGUAZUL</t>
  </si>
  <si>
    <t>CHÁMEZA</t>
  </si>
  <si>
    <t>HATO COROZAL</t>
  </si>
  <si>
    <t>LA SALINA</t>
  </si>
  <si>
    <t>MANÍ</t>
  </si>
  <si>
    <t>MONTERREY</t>
  </si>
  <si>
    <t>NUNCHÍA</t>
  </si>
  <si>
    <t>OROCUÉ</t>
  </si>
  <si>
    <t>PAZ DE ARIPORO</t>
  </si>
  <si>
    <t>PORE</t>
  </si>
  <si>
    <t>RECETOR</t>
  </si>
  <si>
    <t>SÁCAMA</t>
  </si>
  <si>
    <t>SAN LUIS DE PALENQUE</t>
  </si>
  <si>
    <t>TÁMARA</t>
  </si>
  <si>
    <t>TAURAMENA</t>
  </si>
  <si>
    <t>TRINIDAD</t>
  </si>
  <si>
    <t>PUTUMAYO</t>
  </si>
  <si>
    <t>PUTUMAYO (DP)</t>
  </si>
  <si>
    <t>MOCOA</t>
  </si>
  <si>
    <t>ORITO</t>
  </si>
  <si>
    <t>PUERTO ASÍS</t>
  </si>
  <si>
    <t>PUERTO CAICEDO</t>
  </si>
  <si>
    <t>PUERTO GUZMÁN</t>
  </si>
  <si>
    <t>PUERTO LEGUÍZAMO</t>
  </si>
  <si>
    <t>SIBUNDOY</t>
  </si>
  <si>
    <t>VALLE DEL GUAMUEZ</t>
  </si>
  <si>
    <t>VILLAGARZÓN</t>
  </si>
  <si>
    <t>SAN ANDRÉS Y PROVIDENCIA (DP)</t>
  </si>
  <si>
    <t>AMAZONAS</t>
  </si>
  <si>
    <t>AMAZONAS (DP)</t>
  </si>
  <si>
    <t>LETICIA</t>
  </si>
  <si>
    <t>EL ENCANTO</t>
  </si>
  <si>
    <t>LA CHORRERA</t>
  </si>
  <si>
    <t>LA PEDRERA</t>
  </si>
  <si>
    <t>MIRITÍ - PARANÁ</t>
  </si>
  <si>
    <t>PUERTO ALEGRÍA</t>
  </si>
  <si>
    <t>PUERTO ARICA</t>
  </si>
  <si>
    <t>PUERTO NARIÑO</t>
  </si>
  <si>
    <t>TARAPACÁ</t>
  </si>
  <si>
    <t>GUAINÍA</t>
  </si>
  <si>
    <t>GUAINÍA (DP)</t>
  </si>
  <si>
    <t>INÍRIDA</t>
  </si>
  <si>
    <t>BARRANCO MINAS</t>
  </si>
  <si>
    <t>MAPIRIPANA</t>
  </si>
  <si>
    <t>SAN FELIPE</t>
  </si>
  <si>
    <t>LA GUADALUPE</t>
  </si>
  <si>
    <t>CACAHUAL</t>
  </si>
  <si>
    <t>PANA PANA</t>
  </si>
  <si>
    <t>MORICHAL</t>
  </si>
  <si>
    <t>GUAVIARE</t>
  </si>
  <si>
    <t>GUAVIARE (DP)</t>
  </si>
  <si>
    <t>SAN JOSÉ DEL GUAVIARE</t>
  </si>
  <si>
    <t>EL RETORNO</t>
  </si>
  <si>
    <t>VAUPÉS</t>
  </si>
  <si>
    <t>VAUPÉS (DP)</t>
  </si>
  <si>
    <t>MITÚ</t>
  </si>
  <si>
    <t>CARURÚ</t>
  </si>
  <si>
    <t>PACOA</t>
  </si>
  <si>
    <t>TARAIRA</t>
  </si>
  <si>
    <t>PAPUNAUA</t>
  </si>
  <si>
    <t>YAVARATÉ</t>
  </si>
  <si>
    <t>VICHADA</t>
  </si>
  <si>
    <t>VICHADA (DP)</t>
  </si>
  <si>
    <t>PUERTO CARREÑO</t>
  </si>
  <si>
    <t>LA PRIMAVERA</t>
  </si>
  <si>
    <t>SANTA ROSALÍA</t>
  </si>
  <si>
    <t>CUMARIBO</t>
  </si>
  <si>
    <t>No</t>
  </si>
  <si>
    <t>ESTADO CONTRATO</t>
  </si>
  <si>
    <t>Ejecución</t>
  </si>
  <si>
    <t>Ejecutado</t>
  </si>
  <si>
    <t>DEPARTAMENTO</t>
  </si>
  <si>
    <t>BOGOTÁ D.C. (DP)</t>
  </si>
  <si>
    <t>LA_GUAJIRA</t>
  </si>
  <si>
    <t>VALLE_DEL_CAUCA</t>
  </si>
  <si>
    <t>BOGOTÁ_D.C.</t>
  </si>
  <si>
    <t>NORTE_DE_SANTANDER</t>
  </si>
  <si>
    <t>SAN_ANDRÉS_Y_PROVIDENCIA</t>
  </si>
  <si>
    <t>Si/No</t>
  </si>
  <si>
    <t>Estado</t>
  </si>
  <si>
    <t>Fecha inicio</t>
  </si>
  <si>
    <t>Fecha final</t>
  </si>
  <si>
    <t>UNSPSC</t>
  </si>
  <si>
    <t>¿Cuenta con el certificado para operar con Talento Humano en condición de discapacidad?</t>
  </si>
  <si>
    <t>Vinculación de Talento humano adicional</t>
  </si>
  <si>
    <t>Contrapartida en equipos de medición</t>
  </si>
  <si>
    <t>Contrapartida de bienes y servicios</t>
  </si>
  <si>
    <t>Regional ICBF:</t>
  </si>
  <si>
    <t>Logística taller de sensibilizacón a comités de Control social (mínimo 2% - máximo 5%)</t>
  </si>
  <si>
    <t>Kit de Control social (mínimo 2% - máximo 5%)</t>
  </si>
  <si>
    <t>Plan de comunicación para promoción del Control social (mínimo 2% - máximo 5%)</t>
  </si>
  <si>
    <t>Valor agregado de cualificación del talento humano (mínimo 2% - máximo 5%)</t>
  </si>
  <si>
    <t>NIT</t>
  </si>
  <si>
    <t>ASOCIACIÓN DE PADRES DE FAMILIA DEL HOGAR INFANTIL EL PATOSO</t>
  </si>
  <si>
    <t>FUNDACIÓN LAS GOLONDRINAS</t>
  </si>
  <si>
    <t>ASOCIACIÓN DE PADRES DE FAMILIA Y VECINOS HOGAR INFANTIL SAN PEDRO CLAVER</t>
  </si>
  <si>
    <t>DIOCESIS DE FLORENCIA</t>
  </si>
  <si>
    <t>ASOCIACIÓN DE PADRES DE FAMILIA Y VECINOS DEL HOGAR INFANTIL SAN JOSE DEL FRAGUA</t>
  </si>
  <si>
    <t>ASOCIACIÓN DE PADRES DE FAMILIA DE LOS NIÑOS USUARIOS DEL HOGAR INFANTIL SONRISITAS</t>
  </si>
  <si>
    <t>ASOCIACIÓN DE PADRES DE FAMILIA DE LOS NIÑOS USUARIOS DEL HOGAR INFANTIL EL TIGRILLO</t>
  </si>
  <si>
    <t>HOGAR INFANTIL EL ARADO</t>
  </si>
  <si>
    <t>ASOCIACIÓN DE PADRES DE FAMILIA HOGAR INFANTIL LOS CARACOLES</t>
  </si>
  <si>
    <t>ASOCIACIÓN DE PADRES USUARIOS, OTRAS MODALIDADES DE ATENCIÓN A PRIMERA INFANCIA Y MADRES COMUNITARIAS VIVIR EL FUTURO</t>
  </si>
  <si>
    <t>ASOCIACIÓN DE PADRES USUARIOS, OTRAS MODALIDADES DE ATENCION A PRIMERA INFANCIA Y MADRES COMUNITARIAS EL FUTURO DEL NIÑO</t>
  </si>
  <si>
    <t>ASOCIACIÓN DE USUARIOS DEL PROGRAMA HOGARES DE BIENESTAR "FUTURAS ESTRELLITAS"</t>
  </si>
  <si>
    <t xml:space="preserve">ASOCIACIÓN PRODEFENSA DEL NIÑO Y LA NIÑA DEL BARRIO VILLA NIDIA  </t>
  </si>
  <si>
    <t>ASOCIACIÓN DE FAMILIA BENEFICIARIAS DEL PROGRAMA SOCIAL HOGARES DE BIENESTAR POZON OASIS</t>
  </si>
  <si>
    <t>ASOCIACIÓN HOGARES COMUNITARIOS DE BIENESTAR LAS AMERICAS</t>
  </si>
  <si>
    <t>ASOCIACIÓN DE FAMILIAS BENEFICIARIAS DEL PROGRAMA SOCIAL HOGARES DE BIENESTAR PERTENECIENTES AL BARRIO LA ESPERANZA</t>
  </si>
  <si>
    <t>ASOCIACIÓN DE PADRES BENEFICIARIOS DEL PROGRAMA SOCIAL HOGARES DE BIENESTAR SECTOR RICAURTE</t>
  </si>
  <si>
    <t>ASOCIACIÓN DE FAMILIA BENEFICIARIAS DEL PROGRAMA SOCIAL HOGARES DE BIENESTAR SANTA MATILDE POZON</t>
  </si>
  <si>
    <t>ASOCIACIÓN DE PADRES DE USUARIOS DE LOS HOGARES COMUNITARIOS DE BIENESTAR FAMILIAR, OTRAS MODALIDADES DE ATENCION A PRIMERA INFANCIA Y MADRES COMUNITARIAS DEL BARRIO LUIS CARLOS GALAN</t>
  </si>
  <si>
    <t>ASOCIACIÓN DE FAMILIAS BENEFICIARIAS DEL PROGRAMA SOCIAL HOGARES DE BIENESTAR LA CANDELARIA</t>
  </si>
  <si>
    <t>ASOCIACIÓN DE FAMILIAS BENEFICIARIOS DEL PROGRAMA SOCIAL DE HOGARES DE BIENESTAR DEL BARRIO BOSTON CAMINO DEL MEDIO</t>
  </si>
  <si>
    <t>ASOCIACIÓN DE FAMILIAS BENEFICIARIAS DEL PROGRAMA SOCIAL DE HOGARES DE BIENESTAR SECTOR LA MAGDALENA</t>
  </si>
  <si>
    <t>ASOCIACIÓN DE PADRES DE FAMILIA DE HOGARES COMUNITARIOS DE BIENESTAR FREDONIA</t>
  </si>
  <si>
    <t>ASOCIACIÓN RAFAEL NUÑEZ</t>
  </si>
  <si>
    <t>FUNDACIÓN HOGAR INTEGRAL</t>
  </si>
  <si>
    <t>ASOCIACIÓN DE PADRES DE FAMILIA HOGAR INFANTIL LOS PILLUELOS</t>
  </si>
  <si>
    <t>ASOCIACIÓN COMUNITARIA DE LAS FAMILIAS USUARIOS Y VECINOS DE LOS PROGRAMAS ICBF HOGARES DE BIENESTAR DEL PROGRAMA SOCIAL DE LOS BARRIOS LA ESPERANZA Y 5 DE NOVIEMBRE</t>
  </si>
  <si>
    <t>ASOCIACIÓN DE PADRES DE FAMILIA DE HOGARES COMUNITARIOS DE BIENESTAR SIMON BOLIVAR CESAR FLOREZ</t>
  </si>
  <si>
    <t>ASOCIACIÓN DE USUARIOS DEL PROGRAMA HOGARES DE BIENESTAR DEL SECTOR POLICARPA SALAVARRIETA</t>
  </si>
  <si>
    <t>ONG GRUPO CANTATIERRA</t>
  </si>
  <si>
    <t>COOPERATIVA MULTIACTIVA DE SAN ANTONIO DE PRADO</t>
  </si>
  <si>
    <t>FUNDACION APOYAR FUNDAP</t>
  </si>
  <si>
    <t>ASOCIACIÓN DE PADRES DE HOGARES DE BIENESTAR MARROQUIN 2 NORTE A</t>
  </si>
  <si>
    <t>ASOCIACIÓN DE HOGARES DE BIENESTAR FAMILIAR SECTOR LOS CHORROS</t>
  </si>
  <si>
    <t>ASOCIACIÓN DE HOGARES DE BIENESTAR MARROQUIN 2 CENTRO 2</t>
  </si>
  <si>
    <t>ASOCIACIÓN DE PADRES HOGARES DE BIENESTAR COMUNEROS 1 GRUPO 3</t>
  </si>
  <si>
    <t>ASOCIACIÓN DE HOGARES DE BIENESTAR COMUNEROS IV GRUPO I</t>
  </si>
  <si>
    <t>ASOCIACIÓN DE PADRES DE HOGARES DE BIENESTAR FRANCISCO ANTONIO ZEA</t>
  </si>
  <si>
    <t>ASOCIACIÓN DE PADRES USUARIOS, OTRAS MODALIDADES DE ATENCIÓN A PRIMERA INFANCIA Y MADRES COMUNITARIAS VEGAS DEL PARQUE</t>
  </si>
  <si>
    <t>ASOCIACIÓN DE HOGARES DE BIENESTAR SECTOR BUENOS AIRES</t>
  </si>
  <si>
    <t>ASOCIACIÓN DE PADRES DE FAMILIA HOGARES DE BIENESTAR BARRIO CANAIMA</t>
  </si>
  <si>
    <t>ASOCIACIÓN DE USUARIOS DEL PROGRAMA HOGARES DE BIENESTAR DEL BARRIO BUENAVISTA</t>
  </si>
  <si>
    <t>ASOCIACIÓN DE USUARIOS DEL PROGRAMA HOGARES DE BIENESTAR NUESTRO FUTURO</t>
  </si>
  <si>
    <t>ASOCIACIÓN DE USUARIOS DEL PROGRAMA DE HOGARES DE BIENESTAR EL BARRIO EL CODITO</t>
  </si>
  <si>
    <t>ASOCIACIÓN DE PADRES USUARIOS DE HOGARES DE BIENESTAR VILLA BOCHICA</t>
  </si>
  <si>
    <t>ASOCIACIÓN DE PADRES USUARIOS BARRIO LOS LIBERTADORES</t>
  </si>
  <si>
    <t>ASOCIACIÓN DE PADRES USUARIOS NUEVA FANTASIA</t>
  </si>
  <si>
    <t>ASOCIACIÓN DE USUARIOS DELPROGRAMA HOGARES DE BIENESTAR SECTOR PATIO BONITO</t>
  </si>
  <si>
    <t>ASOCIACIÓN DE PADRES DE HOGARES DE BIENESTAR LAS COLINAS</t>
  </si>
  <si>
    <t>COMITÉ ASESOR VOLUNTARIO DE NUTRICIÓN FUNDACIÓN NUTRIR</t>
  </si>
  <si>
    <t>ASOCIACIÓN DE PADRES USUARIOS Y MADRES COMUNITARIAS DE LOS HOGARES DE BIENESTAR DEL BARRIO DIANA TURBAY SECTOR CULTIVOS MI PEQUEÑO MUNDO</t>
  </si>
  <si>
    <t>ASOCIACIÓN DE PADRES DE HOGARES DE BIENESTAR EL PARAISO</t>
  </si>
  <si>
    <t>ASOCIACIÓN DE MADRES COMUNITARIAS Y PADRES USUARIOS BARRIOS UNIDOS DEL PROGRAMA HOGARES COMUNITARIOS DE FONTIBON</t>
  </si>
  <si>
    <t xml:space="preserve">ASOCIACIÓN DE PADRES DE HOGARES DE BIENESTAR SANTA ROSITA  </t>
  </si>
  <si>
    <t>ASOCIACIÓN DE PADRES DE HOGARES DE BIENESTAR. SECTOR BERLIN COMUNEROS POTRERITO LAS VEGAS</t>
  </si>
  <si>
    <t>ASOCIACIÓN DE USUARIOS DEL PROGRAMA HOGARES DE BIENESTAR DEL SECTOR PERDOMO</t>
  </si>
  <si>
    <t>ASOCIACIÓN DE USUARIOS DEL PROGRAMA HOGARES DE BIENESTAR BOSTON PALESTINA LAREDO Y SANTANDER</t>
  </si>
  <si>
    <t>ASOCIACIÓN DE PADRES DE HOGARES DE BIENESTAR NUESTRA ESPERANZA DE CRECER</t>
  </si>
  <si>
    <t>ASOCIACIÓN DE PADRES DE HOGARES DE BIENESTAR DEL BARRIO LAS PALMAS</t>
  </si>
  <si>
    <t>ASOCIACIÓN DE PADRES DE HOGARES DE BIENESTAR LUMED</t>
  </si>
  <si>
    <t>ASOCIACIÓN DE PADRES DE HOGARES DE BIENESTAR EL ENSUEÑO</t>
  </si>
  <si>
    <t>ASOCIACIÓN DE PADRES DE HOGARES COMUNITARIO DE BIENESTAR CAROLINA</t>
  </si>
  <si>
    <t>ASOCIACIÓN DE PADRES DE HOGARES COMUNITARIOS DE BIENESTAR SAN FRANCISCO</t>
  </si>
  <si>
    <t>ASOCIACIÓN DE USUARIOS DEL PROGRAMA HOGARES DE BIENESTAR BARRIO ALTAMIRA</t>
  </si>
  <si>
    <t>ASOCIACIÓN DE PADRES USUARIOS, OTRAS MODALIDADES DE ATENCIÓN A PRIMERA INFANCIA Y MADRES COMUNITARIAS ALVARADO Y SALADO</t>
  </si>
  <si>
    <t>ASOCIACIÓN DE PADRES DE HOGARES DE BIENESTAR LAS VEGAS</t>
  </si>
  <si>
    <t>ASOCIACIÓN DE PADRES DE HOGARES DE BIENESTAR EL CASTILLO</t>
  </si>
  <si>
    <t>ASOCIACIÓN DE HOGARES DE BIENESTAR LAZARO SAN JOSE</t>
  </si>
  <si>
    <t>ASOCIACIÓN DE PADRES DE HOGARES DE BIENESTAR PALMAS DEL SOCORRO</t>
  </si>
  <si>
    <t xml:space="preserve"> ASOCIACIÓN DE PADRES DE HOGARES DE BIENESTAR SECTOR ROMA </t>
  </si>
  <si>
    <t>ASOCIACIÓN DE PADRES USUARIOS, OTRAS MODALIDADES DE ATENCIÓN A PRIMERA INFANCIA Y MADRES COMUNITARIAS MIRADOR PRIMERA ETAPA</t>
  </si>
  <si>
    <t>ASOCIACIÓN DE PADRES DE HOGARES DE BIENESTAR LA FLORA ESPERANZA Y TIGUAQUE</t>
  </si>
  <si>
    <t>ASOCIACIÓN DE PADRES DE HOGARES DE BIENESTAR JUANXXIII</t>
  </si>
  <si>
    <t>ASOCIACIÓN DE PADRES DE FAMILIA DE HOGARES COMUNITARIOS DE BIENESTAR LOS LAURELES</t>
  </si>
  <si>
    <t>ASOCIACIÓN DE HOGARES COMUNITARIOS DE BIENESTAR GIRARDOT SUR</t>
  </si>
  <si>
    <t>ASOCIACIÓN DE HOGARES COMUNITARIOS DE BIENESTAR SAN VICENTE</t>
  </si>
  <si>
    <t>ASOCIACIÓN DE HOGARES COMUNITARIOS DE BIENESTAR VERSALLES</t>
  </si>
  <si>
    <t>ASOCIACIÓN DE PADRES USUARIOS DE LOS HOGARES COMUNITARIOS DE BIENESTAR FAMILIAR, OTRAS MODALIDADES DE ATENCIÓN A PRIMERA INFANCIA Y MADRES COMUNITARIAS "BELLAVISTA"</t>
  </si>
  <si>
    <t>ASOCIACIÓN DE PADRES USUARIOS, OTRAS MODALIDADES DE ATENCIÓN A PRIMERA INFANCIA Y MADRES COMUNITARIAS LA CENTRAL</t>
  </si>
  <si>
    <t>ASOCIACIÓN DE PADRES USUARIOS, OTRAS MODALIDADES DE ATENCION A PRIMERA INFANCIA Y MADRES COMUNITARIAS "EL CARRUSEL"</t>
  </si>
  <si>
    <t>ASOCIACIÓN DE PADRES DE HOGARES DE BIENESTAR CENTRO VILLAGORGONA</t>
  </si>
  <si>
    <t>ASOCIACIÓN DE PADRES USUARIOS, OTRAS MODALIDADES DE ATENCION A PRIMERA INFANCIA Y MADRES COMUNITARIAS LAS MARGARITAS</t>
  </si>
  <si>
    <t>ASOCIACIÓN DE PADRES USUARIOS DE HOGARES COMUNITARIOS DE BIENESTAR SECTOR BOITA, TUNDAMA Y GUADALUPE</t>
  </si>
  <si>
    <t>ASOCIACIÓN DE PADRES DE HOGARES DE BIENESTAR Y MADRES COMUNITARIAS PARA UN MEJOR FUTURO</t>
  </si>
  <si>
    <t>ASOCIACIÓN DE PADRES DE HOGARES DE BIENESTAR NUEVA GRANADA DE BOSA</t>
  </si>
  <si>
    <t>ASOCIACIÓN DE MADRES COMUNITARIAS Y PADRES USUARIOS MANOS UNIDAS DEL PROGRAMA HOGARES COMUNITARIOS Y OTRAS MODALIDADES DE ATENCION A LA PRIMERA INFANCIA DE FONTIBON</t>
  </si>
  <si>
    <t>ASOCIACIÓN DE PADRES USUARIOS DE BIENESTARLA BUENA ESPERANZA</t>
  </si>
  <si>
    <t>ASOCIACIÓN DE HOGARES DE BIENESTAR EL FAJARDO</t>
  </si>
  <si>
    <t>ASOCIACIÓN USUARIOS DEL PROGRAMA HOGARES DE BIENESTAR DEL BARRIO RANCHO GRANDE SECTOR 3</t>
  </si>
  <si>
    <t>ASOCIACIÓN DE PADRES DE FAMILIA DE HOGARES DE BIENESTAR NUEVO PARAISO</t>
  </si>
  <si>
    <t>ASOCIACIÓN DE PADRES DE HOGARES DE BIENESTAR ARGELIA BOSA</t>
  </si>
  <si>
    <t>ASOCIACIÓN DE PADRES DE HOGARES DE BIENESTAR UNION Y FUERZA</t>
  </si>
  <si>
    <t>ASOCIACIÓN DE HOGARES DE BIENESTAR RURAL VILLAGORGONA</t>
  </si>
  <si>
    <t>ASOCIACIÓN DE HOGARES DE BIENESTAR BAJO JORDAN</t>
  </si>
  <si>
    <t>ASOCIACIÓN DE PADRES USUARIOS OTRAS MODALIDADES DE ATENCION A PRIMERA INFANCIA Y MADRES COMUNITARIAS ALTOS DE NIQUIA</t>
  </si>
  <si>
    <t>ASOCIACIÓN DE PADRES USUARIOS DE HOGARES COMUNITARIOS DE BIENESTAR EL PRADO</t>
  </si>
  <si>
    <t>ASOCIACIÓN DE FAMILIAS DE HOGARES COMUNITARIOS DE BIENESTAR NUEVA FUERZA FREDONIA</t>
  </si>
  <si>
    <t>ASOCIACIÓN DE PADRES DE HOGARES DE BIENESTAR DEL SECTOR CARVAJAL</t>
  </si>
  <si>
    <t>ASOCIACIÓN DE PADRES USUARIOS, OTRAS MODALIDADES DE ATENCIÓN A PRIMERA INFANCIA Y MADRES COMUNITARIAS NOSOTROS LOS NIÑOS</t>
  </si>
  <si>
    <t>ASOCIACIÓN DE PADRES USUARIOS DE HOGARES COMUNITARIOS DE BIENESTAR EDMUNDO LOPEZ SECTOR 3</t>
  </si>
  <si>
    <t>ASOCIACIÓN DE PADRES DE HOGARES DE BIENESTAR LA GRAN ALEGRÍA DEL BARRIO CASABIANCA SECTOR BOSA</t>
  </si>
  <si>
    <t>ASOCIACIÓN DE PADRES USUARIOS, OTRAS MODALIDADES DE ATENCIÓN A PRIMERA INFANCIA Y MADRES COMUNITARIAS ESPIRITUSANTO</t>
  </si>
  <si>
    <t>ASOCIACIÓN DE HOGARES COMUNITARIOS DE BIENESTAR SAN JOSE</t>
  </si>
  <si>
    <t>ASOCIACIÓN DE PADRES DE FAMILIA DE HOGARES COMUNITARIOS DE BIENESTAR SANTAFE</t>
  </si>
  <si>
    <t>ASOCIACIÓN DE USUARIOS DEL PROGRAMA HOGARES COMUNITARIOS DE BIENESTAR DEL BARRIO P5 SECTOR 2</t>
  </si>
  <si>
    <t>ASOCIACIÓN DE PADRES USUARIOS DEL HOGAR INFANTL SANTO DOMINGO SAVIO</t>
  </si>
  <si>
    <t>ASOCIACIÓN DE HOGARES COMUNITARIOS DE BIENESTAR CORTIBOSTON</t>
  </si>
  <si>
    <t>ASOCIACIÓN DE HOGARES COMUNITARIOS LAS CAMPANITAS</t>
  </si>
  <si>
    <t>ASOCIACIÓN DE PADRES USUARIOS, OTRAS MODALIDADES DE ATENCION PRIMERA INFANCIA Y MADRES COMUNITARIAS LA ESPERANZA N° 2</t>
  </si>
  <si>
    <t>ASOCIACIÓN DE MADRES COMUNITARIAS Y PADRES USUARIOS DE PUERTA DE TEJA, SAN JOSE Y SANTA RITA DEL PROGRAMA DE HOGARES</t>
  </si>
  <si>
    <t>ASOCIACIÓN DE MADRES COMUNITARIAS DE BIENESTAR LA MERCED</t>
  </si>
  <si>
    <t>ASOCIACIÓN DE USUARIOS DEL PROGRAMA DE HOGARES COMUNITARIOS DE BIENESTAR NUEVO HORIZONTE</t>
  </si>
  <si>
    <t>ASOCIACIÓN DE PADRES USUARIOS DE HOGARES DE BIENESTAR MIS PRIMEROS AMIGOS</t>
  </si>
  <si>
    <t>ASOCIACIÓN DE PADRES DE HOGARES DE BIENESTAR PROTECCIÓN AL MENOR</t>
  </si>
  <si>
    <t>ASOCIACIÓN DE USUARIOS DEL PROGRAMA HOGARES DE BIENESTAR DEL BARRIO SAN CARLOS</t>
  </si>
  <si>
    <t>ASOCIACIÓN DE USUARIOS DEL PROGRAMA HOGARES DE BIENESTAR CLASICO MUNDO DE LOS NIÑOS SECTOR CLASS</t>
  </si>
  <si>
    <t>CLUB ACTIVO 20 30 DE MANIZALES</t>
  </si>
  <si>
    <t>ASOCIACIÓN DE PADRES Y VECINOS DEL HOGAR INFANTIL LUNITA CLARA</t>
  </si>
  <si>
    <t>ASOCIACIÓN DE PADRES DE FAMILIA DE LOS NIÑOS USUARIOS DEL HOGAR INFANTIL CAPULLOS</t>
  </si>
  <si>
    <t>ASOCIACIÓN DE PADRES HOGAR INFANTIL ROSITA</t>
  </si>
  <si>
    <t>ASOCIACIÓN DE PADRES DE FAMILIA DE LOS NIÑOS USUARIOS DEL HOGAR INFANTIL CARACOLITO</t>
  </si>
  <si>
    <t>ASOCIACIÓN DE PADRES DE FAMILIA DE LOS NIÑOS USUARIOS DEL HOGAR INFANTIL LA FLORIDA</t>
  </si>
  <si>
    <t>ASOCIACIÓN DE PADRES DE FAMILIA DEL HOGAR INFANTIL EL CARMEN DE TUNJA</t>
  </si>
  <si>
    <t>ASOCIACIÓN DE PADRES DE FAMILIA DE LOS NIÑOS USUARIOS DEL HOGAR INFANTIL EL ENSUEÑO</t>
  </si>
  <si>
    <t>ASOCIACIÓN DE PADRES USUARIOS DE HOGARES DE BIENESTAR EL SUEÑO DE GREGORY</t>
  </si>
  <si>
    <t>ASOCIACIÓN DE PADRES DE FAMILIA DE LOS NIÑOS USUARIOS DEL HOGAR INFANTIL EL RETORNO</t>
  </si>
  <si>
    <t>ASOCIACIÓN DE PADRES DE HOGARES COMUNITARIOS DE BIENESTAR DEL PROGRAMA SOCIAL UNIDOS TRABAJAMOS</t>
  </si>
  <si>
    <t>ASOCIACIÓN DE PADRES DE FAMILIA HOGAR INFANTIL LAS TRAVESURAS DEL MUNICIPIO DE SAN FRANCISCO</t>
  </si>
  <si>
    <t>ASOCIACIÓN DE PADRES DE FAMILIA DEL HOGAR INFANTIL LA FLORESTA</t>
  </si>
  <si>
    <t>ASOCIACIÓN DE PADRES DE FAMILIA DE LOS HOGARES COMUNITARIOS DE BIENESTAR LA LUZ</t>
  </si>
  <si>
    <t>FUNDACION ALEJANDRITO CORAZON</t>
  </si>
  <si>
    <t>ASOCIACIÓN DE PADRES USUARIOS DE LOS HOGARES COMUNITARIOS DE BIENESTAR LOS FELICES AMIGOS DEL GARCES</t>
  </si>
  <si>
    <t>ASOCIACIÓN DE PADRES DE FAMILIA DE HOGARES COMUNITARIOS DE BIENESTAR DEL PROGRAMA SOCIAL EL TOTUMO</t>
  </si>
  <si>
    <t>ASOCIACIÓN DE PADRES DE HOGARES COMUNITARIOS DE BIENESTAR DEL PROGRAMA SOCIAL LOS ANTURIOS</t>
  </si>
  <si>
    <t>ASOCIACIÓN DE PADRES DE FAMILIA DE LOS NIÑOS USUARIOS DEL HOGAR INFANTIL CARICIAS</t>
  </si>
  <si>
    <t>HOGAR INFANTIL CASITA DE CHOCOLATE</t>
  </si>
  <si>
    <t>ASOCIACIÓN DE PADRES DE FAMILIA DE HOGARES COMUNITARIOS DE BIENESTAR BOCAS DE ARACATACA</t>
  </si>
  <si>
    <t>ASOCIACIÓN DE PADRES DE FAMILIA DE HOGARES COMUNITARIOS DE BIENESTAR CARREÑO SUR</t>
  </si>
  <si>
    <t>ASOCIACIÓN DE PADRES DE FAMILIA DE HOGARES COMUNITARIOS DE BIENESTAR PUEBLO VIEJO II</t>
  </si>
  <si>
    <t>ASOCIACIÓN DE PADRES DE FAMILIA DE HOGARES COMUNITARIOS DE BIENESTAR PALMIRA</t>
  </si>
  <si>
    <t>ASOCIACIÓN DE PADRES DE FAMILIA DE HOGARES COMUNITARIOS DE BIENESTAR PORVENIR</t>
  </si>
  <si>
    <t>ASOCIACIÓN DE PADRES DE HOGARES DE BIENESTAR CAMINEMOS JUNTOS</t>
  </si>
  <si>
    <t>ASOCIACIÓN DE PADRES DE HOGARES DE BIENESTAR EL FUTURO DE LUIS CARLOS GALAN</t>
  </si>
  <si>
    <t>ASOCIACIÓN DE PADRES DE HOGARES DE BIENESTAR EL CAMINO AL PROGRESO</t>
  </si>
  <si>
    <t>ASOCIACIÓN DE PADRES DE FAMILIA DE HOGARES COMUNITARIOS DE BIENESTAR EL CARMEN</t>
  </si>
  <si>
    <t>ASOCIACIÓN DE PADRES DE FAMILIA DE HOGARES COMUNITARIOS DE BIENESTAR PARAISO SEGUNDO</t>
  </si>
  <si>
    <t>ASOCIACIÓN DE PADRES DE FAMILIA DE HOGARES COMUNITARIOS DE BIENESTAR BARRIO ABAJO</t>
  </si>
  <si>
    <t>ASOCIACIÓN DE PADRES DE HOGARES DE BIENESTAR SANTA FE Y SANTA BÁRBARA</t>
  </si>
  <si>
    <t>ASOCIACIÓN DE PADRES DE HOGARES DE BIENESTAR AMIGUITOS DE COLOMBIA</t>
  </si>
  <si>
    <t>ASOCIACIÓN DE PADRES DE HOGARES DE BIENESTAR LA RESURRECCION</t>
  </si>
  <si>
    <t>ASOCIACIÓN PADRES USUARIOS DE LOS HOGARES DEL BIENESTAR BARRIOS UNIDOS DEL NORTE DE SAN CRISTOBAL</t>
  </si>
  <si>
    <t>ASOCIACIÓN DE PADRES DE HOGARES COMUNITARIOS DE BIENESTAR MUNDO FELIZ</t>
  </si>
  <si>
    <t>ASOCIACIÓN DE PADRES DE HOGARES COMUNITARIOS DE BIENESTAR EL IMPULSO</t>
  </si>
  <si>
    <t>ASOCIACIÓN DE PADRES USUARIOS, OTRAS MODALIDADES DE ATENCION A PRIMERA INFANCIA Y MADRES COMUNITARIAS SAN FRANCISCO</t>
  </si>
  <si>
    <t>ASOCIACIÓN DE PADRES DE HOGARES DE BIENESTAR DEL MUNICIPIO DE CURITI</t>
  </si>
  <si>
    <t>ASOCIACIÓN DE PADRES USUARIOS DE HOGARES DE BIENESTAR DEL BARRIO GIRALDILLA</t>
  </si>
  <si>
    <t>ASOCIACIÓN DE PADRES USUARIOS HOGARES DE BIENESTAR SECTOR ALMENAR</t>
  </si>
  <si>
    <t>ASOCIACIÓN DE PADRES USUARIOS DE HOGAR DE BIENESTAR IMPULSADORES DEL FUTURO</t>
  </si>
  <si>
    <t>CAMARA JUNIOR DE COLOMBIA CAPITULOWAYMA</t>
  </si>
  <si>
    <t>ASOCIACIÓN DE PADRES DE FAMILIA DEL HOGAR INFANTIL PERIQUITA DEL MUNICIPIO DE IBAGUÉ DEPARTAMENTO DEL TOLIMA</t>
  </si>
  <si>
    <t>HOGAR INFANTIL PEQUEÑINES</t>
  </si>
  <si>
    <t>ASOCIACIÓN DE PADRES DE FAMILIA DE LOS NIÑOS USUARIOS DEL HOGAR INFANTIL JOSE MARIA OSORIO</t>
  </si>
  <si>
    <t>ASOCIACIÓN DE PADRES DE FAMILIA DEL HOGAR INFANTIL JOSE RAQUEL MERCADO</t>
  </si>
  <si>
    <t>ASOCIACIÓN DE PADRES USUARIOS DE LOS HOGARES DE BIENESTAR BRISAS DE BUENAVISTA</t>
  </si>
  <si>
    <t>ASOCIACIÓN DE PADRES DEL HOGAR INFANTIL CUMARAL DOS</t>
  </si>
  <si>
    <t>ASOCIACIÓN DE PADRES USUARIOS DE LOS HOGARES COMUNITARIOS DE BIENESTAR FAMILIAR, OTRAS MODALIDADES DE ATENCIÓN A LA PRIMERA INFANCIA Y MADRES COMUNITARIAS DEL SECTOR NUMERO 4 DEL MUNICIPIO DE CHIQUINQUIRA</t>
  </si>
  <si>
    <t>ASOCIACIÓN DE PADRES DE FAMILIA HOGAR INFANTIL COPETIN DEL MUNICIPIO DE IBAGUE DEPARTAMENTO DEL TOLIMA</t>
  </si>
  <si>
    <t>ASOCIACIÓN DE PADRES USUARIOS DE LOS HOGARES COMUNITARIOS DE BIENESTAR FAMILIAR ,OTRAS MODALIDADES DE ATENCION A LA PRIMERA INFANCIA Y MADRES COMUNITARIAS DEL SECTOR SAN LAZARO DEL MUNICIPIO DE TUNJA</t>
  </si>
  <si>
    <t>ASOCIACIÓN DE PADRES DE HOGARES DE BIENESTAR LA GLORIA SEGUNDO SECTOR</t>
  </si>
  <si>
    <t>ASOCIACIÓN PADRES DE HOGARES COMUNITARIOS DE BIENESTAR BARRIO SANTA ANA</t>
  </si>
  <si>
    <t>ASOCIACIÓN DE PADRES DE HOGARES COMUNITARIOS DE BIENESTAR BARRIO SAN MATEO</t>
  </si>
  <si>
    <t>ASOCIACIÓN DE PADRES DE FAMILIA DE HOGARES COMUNITARIOS DE BIENESTAR SECTOR PATRIOTA Y OTROS DEL MUNICIPIO DE TUNJA</t>
  </si>
  <si>
    <t>ASOCIACIÓN DE PADRES HOGARES COMUNITARIOS DE BIENESTAR FAMI LA UNION</t>
  </si>
  <si>
    <t>ASOCIACIÓN DE PADRES DE HOGARES COMUNITARIOS DE BIENESTAR DEL BARRIO VALLESTHER</t>
  </si>
  <si>
    <t>ASOCIACIÓN DE PADRES USUARIOS Y MADRES COMUNITARIAS DE HOGARES DE BIENESTAR TIBABUYES UNIVERSAL</t>
  </si>
  <si>
    <t>ASOCIACIÓN DE PADRES USUARIOS DE LOS HOGARES COMUNITARIOS DE BIENESTAR FAMILIAR, OTRAS MODALIDADES DE ATENCION A LA PRIMERA INFANCIA Y MADRES COMUNITARIAS DEL SECTOR SOTAQUIRA DEL MUNICIPIO DE SOTAQUIRA</t>
  </si>
  <si>
    <t>ASOCIACIÓN DE PADRES USUARIOS DE HOGARES COMUNITARIOS OTRAS MODALIDADES DE ATENCION A LA PRIMERA INFANCIA Y MADRES COMUNITARIAS</t>
  </si>
  <si>
    <t xml:space="preserve">ASOCIACIÓN SAN ROQUE </t>
  </si>
  <si>
    <t>ASOCIACIÓN DE PADRES DE HOGARES DE BIENESTAR DEL BARRIO 1 DE MAYO</t>
  </si>
  <si>
    <t>ASOCIACIÓN DE PADRES DE HOGARES COMUNITARIOS DE BIENESTAR BARRIO LA ESPERANZA</t>
  </si>
  <si>
    <t>ASOCIACIÓN DE PADRES DE HOGARES COMUNITARIOS DE BIENESTAR FAMI DOCE DE OCTUBRE</t>
  </si>
  <si>
    <t>ASOCIACIÓN DE PADRES HOGARES COMUNITARIOS SANTA BARBARA</t>
  </si>
  <si>
    <t>ASOCIACIÓN DE PADRES DE HOGARES DE BIENESTAR FAMI ONCE DE NOVIEMBRE</t>
  </si>
  <si>
    <t>ASOCIACIÓN DE HOGARES COMUNITARIOS DE BIENESTAR CRISTO REY</t>
  </si>
  <si>
    <t>ASOCIACIÓN DE HOGARES COMUNITARIOS DE BIENESTAR SANTA MARTA</t>
  </si>
  <si>
    <t>ASOCIACIÓN DE PADRES DE HOGARES COMUNITARIOS DE BIENESTAR CHAPINERO</t>
  </si>
  <si>
    <t>ASOCIACIÓN DE PADRES COMUNITARIOS DE BIENESTAR PANAMERICANO</t>
  </si>
  <si>
    <t>ASOCIACIÓN DE PADRES DE FAMILIA DEL HOGAR INFANTIL LOS PITUFOS</t>
  </si>
  <si>
    <t>ASOCIACIÓN DE PADRES DE FAMILIA DE LOS HOGARES COMUNITARIOS DE BIENESTAR PALMIRA</t>
  </si>
  <si>
    <t>ASOCIACIÓN DE PADRES DE HOGARES COMUNITARIOS BARRIO SAN MARTIN</t>
  </si>
  <si>
    <t>CORPORACION ACCION POR BOLIVAR ACTUAR POR BOLIVAR FAMIEMPRESAS</t>
  </si>
  <si>
    <t>ASOCIACIÓN DE PADRES DE HOGARES COMUNITARIOS DE BIENESTAR LA MANUELITA</t>
  </si>
  <si>
    <t>FUNDACIÓN CRECER CON EXITO</t>
  </si>
  <si>
    <t>ASOCIACIÓN DE PADRES DE HOGARES DE BIENESTAR MANITAS CREATIVAS</t>
  </si>
  <si>
    <t>ASOCIACIÓN DE LOS HOGARES COMUNITARIOS DE BIENESTAR COMUNIDAD PARA LOS NIÑOS DE VILLAS DE GRANADA</t>
  </si>
  <si>
    <t>ASOCIACIÓN DE USUARIOS DEL PROGRAMA DE HOGARES DE BIENESTAR DE LA INSPECCION DE SAN ANTONIO DE ANACONIA</t>
  </si>
  <si>
    <t>ASOCIACIÓN DE PADRES DE HOGARES DE BIENESTAR BARRIO LAS FERIAS</t>
  </si>
  <si>
    <t>ASOCIACIÓN HOGARES DE BIENESTAR FAMILIAR BARRIOS VILLA DIANA ARRAYANES Y EL BODQUE</t>
  </si>
  <si>
    <t>ASOCIACIÓN DE PADRES USUARIOS DE HOGARES DE BIENESTAR FAMILIAR, OTRAS MODALIDADES DE ATENCIÓN A LA PRIMERA INFANCIA Y MADRES COMUNITARIAS DEL SECTOR DE SANTAROSA DE VITERBO</t>
  </si>
  <si>
    <t>ASOCIACIÓN DE PADRES DE FAMILIA DE HOGARES DE BIENESTAR EL FUTURO</t>
  </si>
  <si>
    <t>ASOCIACIÓN DE PADRES DE HOGARES DE BIENESTAR EL RUBI</t>
  </si>
  <si>
    <t>ASOCIACIÓN DE PADRES DE FAMILIA DE HOGARES COMUNITARIOS DE BIENESTAR BARRIO LA MANO DE DIOS 2</t>
  </si>
  <si>
    <t>ASOCIACON DE PADRES DE HOGARES COMUNITARIOS DE BIENESTAR FAMI LA PALMITA</t>
  </si>
  <si>
    <t>ASOCIACIÓN DE PADRES DE HOGARES COMUNITARIOS DE BIENESTAR FAMI SANTA BARBARA</t>
  </si>
  <si>
    <t>ASOCIACIÓN DE PADRES DE HOGARES COMUNITARIOS DE BIENESTAR FAMILIAR BILBAO</t>
  </si>
  <si>
    <t>ASOCIACIÓN DE HOGARES COMUNITARIOS BELLO HORIZONTE</t>
  </si>
  <si>
    <t>ASOCIACIÓN DE HOGARES COMUNITARIOS Y PADRES DE FAMILIA MIXTOS LA UNION</t>
  </si>
  <si>
    <t>ASOCIACIÓN DE PADRES DE HOGARES DE BIENESTAR BARRIOS UNIDOS PARA EL PROGRESO</t>
  </si>
  <si>
    <t>ASOCIACIÓN DE PADRES DE HOGARES DE BIENESTAR EL NUEVO AMANECER DEL SUR ORIENTE</t>
  </si>
  <si>
    <t>ASOCIACIÓN DE HOGARES COMUNITARIOS DE BIENESTAR PALENQUITO</t>
  </si>
  <si>
    <t>ASOCIACIÓN DE HOGARES COMUNITARIOS DE BIENESTAR ACHI</t>
  </si>
  <si>
    <t>CORPORACION EL SEÑOR DE LOS MILAGROS</t>
  </si>
  <si>
    <t>ASOCIACIÓN DE PADRES DE HOGARES COMUNITARIOS DE BIENESTAR REINO INFANTIL</t>
  </si>
  <si>
    <t>ASOCIACIÓN DE PADRES DE FAMILIA Y MADRES COMUNITARIAS DE LOS HOGARES DE BIENESTAR MOTIVEMOS NUESTROS NIÑOS</t>
  </si>
  <si>
    <t>ASOCIACIÓN DE PADRES DE HOGARES COMUNITARIOS DE BIENESTAR FAMI LOMITAS Y MONTEVIDEO</t>
  </si>
  <si>
    <t>ASOCIACIÓN DE PADRES USUARIOS DE HOGARES COMUNITARIOS DE BIENESTAR PROGRESO INFANTIL</t>
  </si>
  <si>
    <t>ASOCIACIÓN DE PADRES DE HOGARES DE BIENESTAR ANTARES DE LA AMISTAD</t>
  </si>
  <si>
    <t>ASOCIACIÓN DE PADRES DE HOGARES DE BIENESTAR POR LOS HOMBRES DEL MAÑANA</t>
  </si>
  <si>
    <t>ASOCIACIÓN DE PADRES DE FAMILIA DE LOS HOGARES COMUNITARIOS DE BIENESTAR VEREDA DOMINGUILLO</t>
  </si>
  <si>
    <t>ASOCIACIÓN DE HOGARES COMUNITARIOS FAMI VILLA CASTRO, VILLA CLARA SAN ANTONIO Y LAS PALMAS DE VALLEDUPAR</t>
  </si>
  <si>
    <t>ASOCIACIÓN DE USUARIOS DEL PROGRAMA DE BIENESTAR COMUNITARIA DEL FUTURO</t>
  </si>
  <si>
    <t>ASOCIACIÓN DE PADRES DE HOGARES DE BIENESTAR FAMILIAR MI EDAD FELIZ BOSA LINDA</t>
  </si>
  <si>
    <t>ASOCIACIÓN DE PADRES DE HOGARES COMUNITARIOS DE BIENESTAR LAS DELICIAS</t>
  </si>
  <si>
    <t>ASOCIACIÓN DE PADRES DE HOGARES COMUNITARIOS DE BIENESTAR BARRIO TUCUNARE</t>
  </si>
  <si>
    <t>ASOCIACIÓN DE PADRES USUARIOS DE HOGARES DE BIENESTAR BRISAS DEL NUTIBARA</t>
  </si>
  <si>
    <t>ASOCIACIÓN DE PADRES USUARIOS DE HOGARES COMUNITARIOS DE BIENESTAR DELICIAS DEL CARMEN</t>
  </si>
  <si>
    <t>ASOCIACIÓN DE PADRE DE FAMILIA DE LOS HOGARES DE BIENESTAR CACHIMBERO</t>
  </si>
  <si>
    <t>ASOCIACIÓN FAMI LAS MANUELITAS</t>
  </si>
  <si>
    <t>ASOCIACIÓN DE HOGARES COMUNITARIOS MIXTOS PUEBLO BELLO</t>
  </si>
  <si>
    <t>ASOCIACIÓN DE PADRES DE HOGARES COMUNITARIO BIENESTAR FAMI CINCO</t>
  </si>
  <si>
    <t>ASOCIACIÓN DE PADRES DE HOGARES COMUNITARIOS DE BIENESTAR FAMI CUATRO</t>
  </si>
  <si>
    <t>ASOCIACIÓN DE HOGARES COMUNITARIO NIÑOS FELICES</t>
  </si>
  <si>
    <t>ASOCIACIÓN DE HOGARES COMUNITARIOS MIXTA VILLA DEL ROSARIO DE VALLEDUPAR</t>
  </si>
  <si>
    <t>ASOCIACIÓN DE PADRES USUARIOS DE HOGARES COMUNITARIOS DE ICBF LA ESTRELLITA</t>
  </si>
  <si>
    <t>ASOCIACIÓN DE PADRES DE HOGARES COMUTARIOS DE BIENESTAR FAMI SECTOR DOS</t>
  </si>
  <si>
    <t>ASOCIACIÓN DE MADRES COMUNITARIAS Y PADRES USUARIOS DE HCB LOS UNIDOS</t>
  </si>
  <si>
    <t>ASOCIACIÓN DE PADRES DE HOGARES COMUNITARIOS DE BIENESTAR FAMI SECTOR TRES</t>
  </si>
  <si>
    <t>ASOCIACIÓN DE HOGARES COMUNITARIOS MIXTOS NUEVA ESPERANZA</t>
  </si>
  <si>
    <t>ASOCIACIÓN DE PADRES DE HOGARES COMUNITARIOS DE BIENESTAR EL NUEVO MUNDO DE LOS NIÑOS</t>
  </si>
  <si>
    <t>ASOCIACIÓN DE PADRES DE HOGARES DE BIENESTAR EL HIJO FELIZ</t>
  </si>
  <si>
    <t>ASOCIACIÓN DE PADRES DE FAMILIA AFROBERRUGAS</t>
  </si>
  <si>
    <t>ASOCIACIÓN DE USUARIOS DEL PROGRAMA HCB DE LOS BARRIOS SAN RAFAEL LAS MERCEDES VENECIA EL PRADO MODALIDAD MUJERES GESTANTES LACTANTES Y MENORES DE 2 AÑOS SAHAGUN</t>
  </si>
  <si>
    <t>ASOCIACIÓN DE PADRES DE HOGARES COMUNITARIOS DE BIENESTAR FAMI TORCOROMA</t>
  </si>
  <si>
    <t>ASOCIACIÓN INTEGRADA POR VOLUNTARIOS RURALES Y URBANOS ASIVRU</t>
  </si>
  <si>
    <t>ASOCIACIÓN DE PADRES HOGARES DE BIENESTAR VADOREAL</t>
  </si>
  <si>
    <t>ASOCIACIÓN DE PADRES DE FAMILIA DEL HOGAR INFANTIL ZONA FRANCA</t>
  </si>
  <si>
    <t>ASOCIACIÓN DE PADRES DE FAMILIAS DEL HOGAR INFANTIL VECINAL CHOPERITO</t>
  </si>
  <si>
    <t>ASOCIACIÓN DE PADRES DE FAMILIA DEL HOGAR INFANTIL CHINAQUILLO</t>
  </si>
  <si>
    <t>ASOCIACIÓN DE PADRES DE HOGARES DE BIENESTAR SANTA SOFIA</t>
  </si>
  <si>
    <t>ASOCIACIÓN DE HOGARES COMUNITARIOS MIXTAS LA NEVADA DE VALLEDUPAR</t>
  </si>
  <si>
    <t>ASOCIACIÓN PADRES DE FAMILIA HOGAR INFANTIL COMUNITARIO FLORECITAS</t>
  </si>
  <si>
    <t>ASOCIACIÓN DE PADRES DE FAMILIA DEL HOGAR INFANTIL CEBOLLITAS</t>
  </si>
  <si>
    <t>ASOCIACIÓN DE PADRES USUARIOS DE LOS HOGARES DE BIENESTAR CARLITOS</t>
  </si>
  <si>
    <t>ASOCIACIÓN DE PADRES DE HOGARES DE BIENESTAR RESURGIR PALESTINA Y ANTONIA SANTOS</t>
  </si>
  <si>
    <t>ASOCIACIÓN DE PADRES DE HOGARES DE BIENESTAR EL TOPACIO</t>
  </si>
  <si>
    <t>ASOCIACIÓN PADRES DE FAMILIA DEL HOGAR INFANTIL MIGUELITO</t>
  </si>
  <si>
    <t>ASOCIACIÓN DE PADRES USUARIOS DE BIENESTAR FAMILIAR LEONCITOS</t>
  </si>
  <si>
    <t>ASOCIACIÓN DE PADRES DE HOGARES DE BIENESTAR INTEGRACION PARA EL DESARROLLO INFANTIL AIDI</t>
  </si>
  <si>
    <t>ASOCIACIÓN DE PADRES DE LOS HOGARES DE BIENESTAR MADRES JUVENILES</t>
  </si>
  <si>
    <t>ASOCIACIÓN DE PADRES USUARIOS DE HOGARES DE BIENESTAR LA AMISTAD</t>
  </si>
  <si>
    <t>ASOCIACIÓN DE PADRES DE HOGARES DE BIENESTAR MANUELA BELTRAN NO 2</t>
  </si>
  <si>
    <t>ASOCIACIÓN DE PADRES DE FAMILIA DE LOS HOGARES COMUNITARIOS DE BIENESTAR VEREDA VILLACOLOMBIA</t>
  </si>
  <si>
    <t>ASOCIACIÓN DE PADRES DE FAMILIA DE LOS HOGARES COMUNITARIOS DE BIENESTAR DE CENEGUETA</t>
  </si>
  <si>
    <t>ASOCIACIÓN DE PADRES DE FAMILIA DE LOS HOGARES COMUNITARIOS DE BIENESTAR CORREGIMIENTO DE CHISQUIO</t>
  </si>
  <si>
    <t xml:space="preserve">ASOCIACIÓN DE PADRES DE FAMILIA DE HOGARES DE BIENESTAR LOS ANAYES </t>
  </si>
  <si>
    <t>CORPORACION EDUCATIVA LOS ANGELES</t>
  </si>
  <si>
    <t>ASOCIACIÓN DE PADRES DE HOGARES COMUNITARIOS DE BIENESTAR RENACER</t>
  </si>
  <si>
    <t>ASOCIACIÓN DE PADRES DE HOGARES COMUNITARIOS DE BIENESTAR LA CHALUPA</t>
  </si>
  <si>
    <t>ASOCIACIÓN DE PADRES DE FAMILIA DE LOS HOGARES COMUNITARIOS DE BIENESTAR LA BANDA</t>
  </si>
  <si>
    <t>ASOCIACIÓN DE PADRES DE FAMILIA DE LOS HOGARES COMUNITARIOS DE BIENESTAR CORREGIMIENTO DE PARRAGA</t>
  </si>
  <si>
    <t>ASOCIACIÓN DE HOGAR COMUNITARI AMOR PARA LOS NIÑOS</t>
  </si>
  <si>
    <t>ASOCIACIÓN DE HOGARES COMUNITARIOS MIXTOS LA FLORIDA Y SIETE DE JULIO</t>
  </si>
  <si>
    <t>ASOCIACIÓN HOGARES COMUNITARIOS SIMANA TRADICIONAL</t>
  </si>
  <si>
    <t>ASOCIACIÓN DE PADRES DE FAMILIA DE LOS HOGARES COMUNITARIOS DE BIENESTAR MAZAMORRERO EL PALMAR</t>
  </si>
  <si>
    <t>ASOCIACIÓN DE HOGARES COMUNITARIOS Y OTRAS MODALIDADES DE ATENCIÓN A LA PRIMERA INFANCIA SANTA TERESA</t>
  </si>
  <si>
    <t>IGLESIA CENTRO CRISTIANO</t>
  </si>
  <si>
    <t>ASOCIACIÓN DE USUARIOS DE HOGARES DE BIENESTAR CAMINO A LA ESPERANZA</t>
  </si>
  <si>
    <t>ASOCIACIÓN DE PADRES DE FAMILIA DE LOS HOGARES COMUNITARIOS DE BIENESTAR MORALES</t>
  </si>
  <si>
    <t>ASOCIACIÓN DE HOGARES COMUNITARIOS FAMI VEINTE DE JULIO</t>
  </si>
  <si>
    <t>ASOCIACIÓN DE PADRES DE HOGARES BIENESTAR BARRIO JOSE ANTONI GALAN</t>
  </si>
  <si>
    <t>ASOCIACIÓN DE PADRES USUARIOS OTRAS MODALIDADES DE ATENCIÓN A LA PRIMERA INFANCIA Y MADRES COMUNITARIAS VILLAS DE KENNEDY</t>
  </si>
  <si>
    <t>ASOCIACIÓN DE PADRES DE HOGARES BARRIO BOTERO</t>
  </si>
  <si>
    <t>ASOCIACIÓN DE HOGARES COMUNITARIOS Y DEMÁS ESTRATEGIAS DEL ICBF DEL MUNICIPIO DE INZA</t>
  </si>
  <si>
    <t>ASOCIACIÓN DE PADRES USUARIOS DE LOS HOGARES COMUNITARIOS DE BIENESTAR FAMILIAR, OTRAS MODALIDADES DE ATENCION A LA PRIMERA INFA</t>
  </si>
  <si>
    <t>ASOCIACIÓN HOGARES COMUNITARIOS MIXTO DE SAN BERNARDO</t>
  </si>
  <si>
    <t>ASOCIACIÓN DE HOGARES COMUNITARIOS DE BIENESTAR JUAN ARIAS</t>
  </si>
  <si>
    <t>ASOCIACIÓN DE PADRES USUARIOS DE LOS HOGARES COMUNITARIOS DE BIENESTAR FAMILIAR, OTRAS MODALIDADES DE ATENCIÓN A LA PRIMERA INFANCIA Y MADRES COMUNITARIAS DEL SECTOR BOYACA DEL MUNICIPIO DE BOYACA</t>
  </si>
  <si>
    <t>ASOCIACIÓN DE PADRES DE FAMILIA DE LOS NIÑOS USUARIOS DEL HOGAR INFANTIL CECILIA CABALLERO DE LOPEZ</t>
  </si>
  <si>
    <t>COOPERATIVA MULTIACTIVA PARA LA EDUCACION INTEGRAL COOMEI</t>
  </si>
  <si>
    <t>ASOCIACIÓN DE USUARIOS DEL PROGRAMA HCB DE LOS BARRIOS SAN JOSE SAN ISIDRO EL SOCORRO Y OTROS</t>
  </si>
  <si>
    <t>ASOCIACIÓN DE HOGARES COMUNITARIOS FAMI SECTOR HIGUERON Y PIRAGUA</t>
  </si>
  <si>
    <t>ASOCIACIÓN DE PADRES DE FAMILIA DEL HOGAR INFANTIL SAN LUIS</t>
  </si>
  <si>
    <t>ASOCIACIÓN PADRES USUARIOS DE LOS HOGARES COMUNITARIOS DE BIENESTAR FAMILIAR, OTRAS MODALIDADES DE ATENCIÓN A LA PRIMERA INFANCIA Y MADRES COMUNITARIAS DEL SECTOR CERINZA</t>
  </si>
  <si>
    <t>ASOCIACIÓN DE HOGARES COMUNITARIOS DE BIENESTAR PLAYA ALTA</t>
  </si>
  <si>
    <t>CENTRO DE DESARROLLO COMUNITARIO VERSALLES</t>
  </si>
  <si>
    <t>FUNDACION DAR AMOR FUNDAMOR</t>
  </si>
  <si>
    <t>FUNDACION LICEO COMERCIAL CIUDAD DE EL BORDO</t>
  </si>
  <si>
    <t>ASOCIACIÓN DE USUARIOS DEL PROGRAMA HOGARES COMUNITARIOS DE BIENESTAR DE SANTA CLARA</t>
  </si>
  <si>
    <t>CORPORACION EDUCATIVA PARA EL DESARROLLO INTEGRAL COREDI</t>
  </si>
  <si>
    <t>ASOCIACIÓN DE USUARIOS DEL PROGRAMA HOGARES COMUNITARIOS DE BIENESTAR DE SANTA LUCIA</t>
  </si>
  <si>
    <t>FUNDACION PROSPERAR COLOMBIA</t>
  </si>
  <si>
    <t>ASOCIACIÓN DE PADRES DE FAMILIA DE LOS HOGARES DE BIENESTAR DE LOS BARRIOS PUERTA ROJA Y EL RECREO</t>
  </si>
  <si>
    <t>FUNDACION POSITIVOS POR LA VIDA</t>
  </si>
  <si>
    <t>ASOCIACIÓN DE PADRES DE HOGARES COMUNITARIOS DE BIENESTAR DIVINO NIÑO</t>
  </si>
  <si>
    <t>ASOCIACIÓN DE PADRES DE HOGARES COMUNITARIOS DE BIENESTAR EL PROGRESO</t>
  </si>
  <si>
    <t>ASOCIACIÓN DE PADRES DE FAMILIA HOGARES COMUNITARIOS SEVTOR VILLA DE LEYVA SCHICA</t>
  </si>
  <si>
    <t>ASOCIACIÓN DE PADRES DE FAMILIA SINCE NO. 1</t>
  </si>
  <si>
    <t>ASOCIACIÓN DE PADRES HOGARES DE BIENESTAR SECTOR ABREGO NORTE</t>
  </si>
  <si>
    <t>ASOCIACIÓN DE PADRES DE HOGARES COMUNITARIOS DE BIENESTAR DE OTARE</t>
  </si>
  <si>
    <t>ASOCIACIÓN DE PADRES DE HOGARES DE BIENESTAR SIMON BOLIVAR</t>
  </si>
  <si>
    <t>ASOCIACIÓN DE PADRES DE HOGARES COMUNITARIOS DE BIENESTAR AGUAS CALIENTES</t>
  </si>
  <si>
    <t>ASOCIACIÓN DE HOGARES MIXTA PRIMERO DE MAYO</t>
  </si>
  <si>
    <t>FUNDACION DE LA COMUNIDAD UNIDA GUSTAVO MARTINEZ CAFFYN</t>
  </si>
  <si>
    <t>ASOCIACIÓN DE PADRES DE FAMILIA DEL HOGAR INFANTIL LA FE</t>
  </si>
  <si>
    <t>ASOCIACIÓN DE HOGARES COMUNITARIOS MIXTA NORORIENTE DE CHIRIGUANA</t>
  </si>
  <si>
    <t>ASOCIACIÓN DE PADRES DE FAMILIA DE LOS NIÑOS USUARIOS DEL HOGAR INFANTIL EL LAGUITO</t>
  </si>
  <si>
    <t>ASOCIACIÓN DE PADRES DE FAMILIA HOGAR INFANTIL LA CABAÑITA</t>
  </si>
  <si>
    <t>ASOCIACIÓN DE HOGARES COMUNITARIOS DEL SECTOR RIVERAS DEL RIO III DE VALLEDUPAR</t>
  </si>
  <si>
    <t>ASOCIACIÓN DE PADRES DE FAMILIA DE HOGARES COMUNITARIOS DE BIENESTAR FAMILIAR DEL SECTOR CENTRO DEL MUNICIPIO DE COMBITA</t>
  </si>
  <si>
    <t>ASOCIACIÓN DE PADRES DE FAMILIA DEL HOGAR INFANTIL ASIS BOYACENSE DE TUNJA</t>
  </si>
  <si>
    <t>ASOCIACIÓN DE HOGARES DE BIENESTAR PUERTO NUEVO</t>
  </si>
  <si>
    <t>ASOCIACIÓN DE HOGARES COMUNITARIOS DE BIENESTAR PUERTO RICO</t>
  </si>
  <si>
    <t>ASOCIACIÓN DE PADRES USUARIOS DE LOS HOGARES COMUNITARIOS DE BIENESTAR FAMILIAR, OTRAS MODALIDADES DE ATENCION A LA PRIMERA INFANCIA Y MADRES COMUNITARIAS DEL SECTOR SAN MATEO</t>
  </si>
  <si>
    <t>FUNDACION HIJOS DE BOLIVAR</t>
  </si>
  <si>
    <t>ASOCIACIÓN DE HOGARES COMUNITARIOS LLUVIAS DE AMOR</t>
  </si>
  <si>
    <t>ASOCIACIÓN DE HOGARES COMUNITARIOS MIXTOS 25 DE DICIEMBRE</t>
  </si>
  <si>
    <t>ASOCIACIÓN DE PADRES DE FAMILIA DE LOS HOGARES COMUNITARIOS VARSOVIA</t>
  </si>
  <si>
    <t>ASOCIACIÓN DE HOGARES COMUNITARIOS SAN EDUARDO TRADICIONAL</t>
  </si>
  <si>
    <t>ASOCIACIÓN DE HOGARES COMUNITARIOS FAMI FLORIDABLANCA</t>
  </si>
  <si>
    <t>ASOCIACIÓN DE PADRES DE FAMILIA DEL CDI INSTITUCIONAL, OTRAS MODALIDADES DE ATENCIÓN A LA PRIMERA INFANCIA DEL SECTOR BOAVITA Y OTROS</t>
  </si>
  <si>
    <t>ASOCIACIÓN DE PADRES DE FAMILIA DEL CDI FAMILIAR Y OTRAS MODALIDADES DE ATENCIÓN A LA PRIMERA INFANCIA DEL SECTOR SUSACON</t>
  </si>
  <si>
    <t>ASOCIACIÓN DE HOGARES COMUNITARIOS FAMI INMACULADA</t>
  </si>
  <si>
    <t>ASOCIACIÓN DE HOGARES COMUNITARIOS MARIA EUGENIA TRADICIONAL</t>
  </si>
  <si>
    <t>ASOCIACIÓN HOGARES LUZ Y VIDA</t>
  </si>
  <si>
    <t>ASOCIACIÓN DE HOGARES COMUNITARIOS MIXTA VILLA MARUAMA</t>
  </si>
  <si>
    <t>ASOCIACIÓN DE PADRES DE HOGARES DE BIENESTAR EL AMPARO DE LOS NIÑOS</t>
  </si>
  <si>
    <t>ASOCIACIÓN DE HOGARES COMUNITARIOS MIXTA VILLA DE SAN ANDRES</t>
  </si>
  <si>
    <t>ASOCIACIÓN DE PADRES CENTRO DE DESARROLLO INFANTIL CDI PANAGUA</t>
  </si>
  <si>
    <t>ASOCIACIÓN HOGARES COMUNITARIOS HALCONES TRADICIONAL</t>
  </si>
  <si>
    <t>ASOCIACIÓN DE HOGARES COMUNITARIOS PELAYA SECTOR II TRADICIONAL</t>
  </si>
  <si>
    <t>ASOCIACIÓN DE HOGARES COMUNITARIOS SECTOR HOGAR INFANTIL DEL MUNICIPIO DE AGUACHICA</t>
  </si>
  <si>
    <t>ASOCIACIÓN DE HOGARES COMUNITARIOS LA VICTORIA TRADICIONAL</t>
  </si>
  <si>
    <t>ASOCIACIÓN DE HOGARES COMUNITARIOS CURUMANI III</t>
  </si>
  <si>
    <t>ASOCIACIÓN DE PADRES DE FAMILIA DE LOS NIÑOS USUARIOS DEL HOGAR INFANTIL SEMILLITAS</t>
  </si>
  <si>
    <t>ASOCIACIÓN DE HOGARES COMUNITARIOS TAMALAMEQUE TRADICIONAL</t>
  </si>
  <si>
    <t>ASOCIACIÓN DE HOGARES COMUNITARIOS SECTOR NORTE TRADICIONAL</t>
  </si>
  <si>
    <t>ASOCIACIÓN DE HOGARES COMUNITARIOS MIXTA GUAIMARAL</t>
  </si>
  <si>
    <t>ASOCIACIÓN DE PADRES USUARIOS DE LOS HOGARES COMUNITARIOS DE BIENESTAR FAMILIAR, OTRAS MODALIDADES DE ATENCION ALA PRIMERA INFAN</t>
  </si>
  <si>
    <t>ASOCIACIÓN DE PADRES USUARIOS DE LOS HOGARES COMUNITARIOS DE BIENESTAR FAMILIAR, OTRAS MODALIDADES DE ATENCION A LA PRIMERA INFANCIA Y MADRES COMUNITARIAS DEL SECTOR EL ESPINO</t>
  </si>
  <si>
    <t>ASOCIACIÓN DE PADRES USUARIOS DE LOS HOGARES COMUNITARIOS DE BIENESTAR FAMILIAR, OTRAS MODALIDADES DE ATENCION A LA PRIMERA INFANCIA Y MADRES COMUNITARIAS DEL SECTOR EL COCUY</t>
  </si>
  <si>
    <t>ASOCIACIÓN DE PADRES DE HOGARES DE BIENESTAR LA PRADERA</t>
  </si>
  <si>
    <t>ASOCIACIÓN DE HOGARES COMUNITARIOS MIXTA SECTOR SAN ISIDRO PARAISO DE CURUMANI</t>
  </si>
  <si>
    <t>FUNDACION PARA EL FOMENTO DE LA DEMOCRACIA EL DESARROLLO SOCIAL Y LA ECOLOGIA</t>
  </si>
  <si>
    <t>ASOCIACIÓN PADRES FAMILIA HOGAR INFANTIL GUADALAJARA ROCHELA</t>
  </si>
  <si>
    <t>ASOCIACIÓN DE HOGARES COMUNITARIOS DE MUJERES GESTANTES MADRES LACTANTES Y MENOR DE DOS AÑOS FE Y ESPERANZA DE LA SIERRITA</t>
  </si>
  <si>
    <t>FUNDACION CONCERN UNIVERSAL- COLOMBIA (FCU-C)</t>
  </si>
  <si>
    <t>ASOCIACIÓN DE PADRES DE HOGARES DE BIENESTAR LA MARIA</t>
  </si>
  <si>
    <t>ASOCIACIÓN DE PADRES DE HOGARES DE BIENESTAR 17 DE JULIO SECTOR NORTE DE AGUAHICA</t>
  </si>
  <si>
    <t>ASOCIACIÓN DE PADRES USUARIOS Y MADRES COMUNITARIAS SONRISAS INFANTILES</t>
  </si>
  <si>
    <t>ASOCIACIÓN DE PADRES Y VECINOS DEL HOGAR INFANTIL LA ESTRELLITA</t>
  </si>
  <si>
    <t>ASOCIACIÓN DE HOGARES COMUNITARIOS PELAYA TRADICIONAL MUNICIPIO DE PELAYA</t>
  </si>
  <si>
    <t>ASOCIACIÓN DE HOGARES DE BIENESTAR MANUELA BELTRAN N3</t>
  </si>
  <si>
    <t>ASOCIACIÓN DE HOGARES COMUNITARIOS MIXTO COSTILLA, MUNICIPIO PELAYA</t>
  </si>
  <si>
    <t>ASOCIACIÓN DE HOGARES COMUNITARIOS MODALIDAD CDI INSTITUCIONAL Y FAMILIAR SAN JOSE DE LAS AMERICAS</t>
  </si>
  <si>
    <t>ASOCIACIÓN DE HOGARES COMUNITARIOS CORREGIMIENTO NORIAN TRADICIONAL MUNICIPIO DE AGUACHICA</t>
  </si>
  <si>
    <t>ASOCIACIÓN DE PADRES Y VECINOS DEL HOGAR INFANTIL GUSANITO PIN PIN</t>
  </si>
  <si>
    <t>ASOCIACIÓN DE PADRES DE FAMILIA DE LOS NIÑOS USUARIOS DEL HOGAR INFANTIL MARÍA AUXILIADORA</t>
  </si>
  <si>
    <t>ASOCIACIÓN DE PADRES DE FAMILIA DE LOS NIÑOS USUARIOS DEL HOGAR INFANTIL LOS CAUNCES</t>
  </si>
  <si>
    <t>CAJA DE COMPENSACION FAMILIAR DEL TOLIMA COMFATOLIMA</t>
  </si>
  <si>
    <t>CORPORACION EDUCATIVA MINUTO DE DIOS</t>
  </si>
  <si>
    <t>ASOCIACIÓN DE PADRES DE HOGARES DE BIENESTAR CARITAS ALEGRES</t>
  </si>
  <si>
    <t>ASOCIACIÓN DE HOGARES COMUNITARIOS MIXTOS PATILLAL</t>
  </si>
  <si>
    <t>ASOCIACIÓN DE HOGARES COMUNITARIOS 18 DE FEBRERO DE BOSCONIA 05</t>
  </si>
  <si>
    <t>HOGAR INFANTIL ARANJUEZ</t>
  </si>
  <si>
    <t>CORPORACION DESARROLLO SOCIAL</t>
  </si>
  <si>
    <t>ASOCIACIÓN DE HOGARES COMUNITARIOS EL PASO TRADICIONAL</t>
  </si>
  <si>
    <t>ASOCIACIÓN DE PADRES DE FAMILIA HOGAR INFANTIL EL CARMEN</t>
  </si>
  <si>
    <t>ASOCIACIÓN DE PADRES DE FAMILIA DEL HOGAR INFANTIL LA VARITA MAGICA </t>
  </si>
  <si>
    <t>ASOCIACIÓN DE AGENTES EDUCATIVOS FAMI FAMILIAS PARA FUTURO</t>
  </si>
  <si>
    <t>ASOCIACIÓN DE HOGARES COMUNITARIOS PAILITAS TRADICIONAL</t>
  </si>
  <si>
    <t>ASOCIACIÓN DE PADRES DE FAMILIA DEL HOGAR INFANTIL MI TIERNA EDAD</t>
  </si>
  <si>
    <t>ASOCIACIÓN DE HOGARES COMUNITARIOS MIXTOS MANAURE Y SABANA DE LEON</t>
  </si>
  <si>
    <t>ASOCIACIÓN DE PADRES DE FAMILIA DE LOS HOGARES DE BIENESTAR FAMILIAR LOS BULLICIOSOS</t>
  </si>
  <si>
    <t>ASOCIACIÓN DE HOGARES COMUNITARIOS DE BIENESTAR MUNDO INFANTIL</t>
  </si>
  <si>
    <t>ASOCIACIÓN DE HOGARES COMUNITARIOS MIXTOS MARIANGOLA SUR</t>
  </si>
  <si>
    <t>ASOCIACIÓN PADRES DE HOGARES DE BIENESTAR BARRIO VILLA GLADYS</t>
  </si>
  <si>
    <t>ASOCIACIÓN DE HOGARES COMUNITARIOS MIXTO DE MARIANGOLA</t>
  </si>
  <si>
    <t>ASOCIACIÓN DE HOGARES COMUNITARIOS MIXTA LA SIERRA</t>
  </si>
  <si>
    <t>ASOCIACIÓN DE HOGARES COMUNITARIOS MIXTA GENERACION FUTURA FUNDADORES DE VALLEDUPAR</t>
  </si>
  <si>
    <t>ASOCIACIÓN DE PADRES DE FAMILIA DE HOGARES COMUNITARIOS DE BIENESTAR KENNEDY</t>
  </si>
  <si>
    <t>ASOCIACIÓN DE PADRES DE FAMILIA DE LOS HOGARES DE BIENESTAR SIETE DE ABRIL SECTOR 9</t>
  </si>
  <si>
    <t>ASOCIACIÓN MARIA AUXILIADORA</t>
  </si>
  <si>
    <t>ASOCIACIÓN DE HOGARES COMUNITARIOS MIXTOS EL COPEY</t>
  </si>
  <si>
    <t>ASOCIACIÓN DE PADRES DE FAMILIA DE LOS HOGARES DE BIENESTAR LOS LAURELES</t>
  </si>
  <si>
    <t>ASOCIACIÓN DE PADRES DE FAMILIA LA CONCEPCION</t>
  </si>
  <si>
    <t>ASOCIACIÓN DE PADRES DE FAMILIA DEL HOGAR INFANTIL VECINAL PULGARCITO DEL MUNICIPIO DE GUICAN</t>
  </si>
  <si>
    <t>ASOCIACIÓN DE PADRES USUARIOS DE HOGARES DE BIENESTAR GUIAS DE UN AMANECER FELIZ</t>
  </si>
  <si>
    <t>ASOCIACIÓN DE PADRES DE HOGARES COMUNITARIOS DE BIENESTAR DEL CORREGIMIENTO DE PACHELLY</t>
  </si>
  <si>
    <t>ASOCIACIÓN DE PADRES USUARIOS DE HOGARES COMUNITARIOS DE BIENESTAR SANTA TERESITA</t>
  </si>
  <si>
    <t>ASOCIACIÓN DE PADRES DE FAMILIA DE LOS HOGARES DE BIENESTAR FERROCARRIL</t>
  </si>
  <si>
    <t>ASOCIACIÓN DE PADRES DE FAMILIA DE LOS HOGARES DE BIENESTAR DE SOLEDAD</t>
  </si>
  <si>
    <t>ASOCIACIÓN DE HOGARES COMUNITARIOS ONCE DE NOVIEMBRE TRADICIONAL</t>
  </si>
  <si>
    <t>ASOCIACIÓN SOLIDARIA DE TRABAJADORES COMUNITARIOS DE PLATO.</t>
  </si>
  <si>
    <t xml:space="preserve">ASOCIACIÓN DE PADRES DE HOGARES BARRIO MOTILONES </t>
  </si>
  <si>
    <t>ASOCIACIÓN DE PADRES DE HOGARES COMUNITARIOS DE BIENESTAR SANTA ROSA Y OTRAS MODALIDADES DE ATENCION</t>
  </si>
  <si>
    <t>ASOCIACIÓN DE PADRES DE FAMILIA DE LOS HOGARES DE BIENESTAR EL DIVINO NIÑO SECTOR TANQUE</t>
  </si>
  <si>
    <t>ASOCIACIÓN DE HOGARES DE BIENESTAR LAS COLONIAS</t>
  </si>
  <si>
    <t>ASOCIACIÓN DE HOGARES COMUNITARIOS MIXTOS LOS CORAZONES</t>
  </si>
  <si>
    <t>ASOCIACIÓN DE PADRES USUARIOS DE HOGARES COMUNITARIOS DE BIENESTAR PERALONSO SAN FRANCISCO Y OTROS</t>
  </si>
  <si>
    <t>ASOCIACIÓN DE PADRES DE USUARIOS DE LOS HOGARES COMUNITARIOS DE BIENESTAR EL MUNDO INFANTIL BARRIO CIUDAD LATINA</t>
  </si>
  <si>
    <t>CORPORACION EDUCACION ALTERNATIVA EDAL</t>
  </si>
  <si>
    <t>ASOCIACIÓN DE HOGARES COMUNITARIOS CHIRIGUANA LA ESTACION TRADICIONAL</t>
  </si>
  <si>
    <t>ASOCIACIÓN DE HOGARES COMUNITARIOS NOROCCIDENTE DE CHIRIGUANA TRADICIONAL</t>
  </si>
  <si>
    <t>ASOCIACIÓN DE PADRES DE FAMILIA DEL HOGAR INFANTIL PULGARCITO</t>
  </si>
  <si>
    <t>ASOCIACIÓN PADRES DE FAMILIA DE HOGARES DE BIENESTAR MALAMBO EL PORVENIR</t>
  </si>
  <si>
    <t>ASOCIACIÓN DE PADRES USUARIOS DE BIENESTAR EL BUEN FUTURO PARA EL PROGRESO</t>
  </si>
  <si>
    <t>ASOCIACIÓN DE PADRES DE FAMILIA DE LOS HOGARES DE BIENESTAR LA INMACULADA DE SOLEDAD</t>
  </si>
  <si>
    <t>ASOCIACIÓN DE PADRES DE FAMILIA HOGAR INFANTIL CARRUSEL DE LA ALEGRIA</t>
  </si>
  <si>
    <t>ASOCIACIÓN DE PADRES DE FAMILIA DE LOS HOGARES DE BIENESTAR JUNTOS POR EL FUTURO DE NUESTROS NIÑOS</t>
  </si>
  <si>
    <t>ASOCIACIÓN DE PADRES DE FAMILIA DE HOGARES DE BIENESTAR FAMILIAR CUCHILLA DE VILLATE</t>
  </si>
  <si>
    <t>ASOCIACIÓN DE USUARIOS DEL PROGRAMA HOGARES DE BIENESTAR DEL SECTOR LAURELES</t>
  </si>
  <si>
    <t>ASOCIACIÓN DE HOGARES COMUNITARIOS SECTOR MARIANERA DE CHIMICHAGUA TRADICIONAL</t>
  </si>
  <si>
    <t>ASOCIACIÓN DE HOGARES COMUNITARIOS DEL SECTOR BARRIO ABAJO DE CHIMICHAGUA TRADICIONAL</t>
  </si>
  <si>
    <t>ASOCIACIÓN DE PADRES DE FAMILIA DE LOS HOGARES DE BIENESTAR LA ALEGRÍA DE VIVIR</t>
  </si>
  <si>
    <t>ASOCIACIÓN DE PADRES DE FAMILIA DE LOS HOGARES DE BIENESTAR DE SAN LUIS</t>
  </si>
  <si>
    <t>ASOCIACIÓN DE PADRES DE FAMILIAS DEL HOGAR INFANTIL LAS MARGARITAS</t>
  </si>
  <si>
    <t>ASOCIACIÓN DE PADRES DE FAMILIA DEL HOGAR INFANTIL EL GATO CON BOTAS</t>
  </si>
  <si>
    <t>ASOCIACIÓN DE PADRES DE FAMILIA DE PALMAS DE VINO</t>
  </si>
  <si>
    <t>ASOCIACIÓN DE PADRES USUARIOS DE HOGARES DE BIENESTAR CARRUSEL DE LA ALEGRIA</t>
  </si>
  <si>
    <t>ASOCIACIÓN DE USUARIOS DE LOS PROGRAMAS DE HOGARES COMUNITARIOS DE BIENESTAR DEL MUNICIPIO DE MAJAGUAL</t>
  </si>
  <si>
    <t>ASOCIACIÓN MUNDOS HERMANOS ONG</t>
  </si>
  <si>
    <t>ASOCIACIÓN DE PADRES DE HOGARES COMUNITARIOS DE BIENESTAR FAMI AEROPUERTO</t>
  </si>
  <si>
    <t>ASOCIACIÓN DE PADRES DE HOGARES COMUNITARIOS DE BIENESTAR FAMI SAN MARTIN</t>
  </si>
  <si>
    <t>ASOCIACIÓN DE PADRES USUARIOS DE LOS HOGARES COMUNITARIOS DE BIENESTAR FAMILIAR OTRAS MODALIDADES DE ATENCION A LA PRIMERA INFA</t>
  </si>
  <si>
    <t>HOGAR INFANTIL CAJIBIO</t>
  </si>
  <si>
    <t>ASOCIACIÓN DE PADRES DE FAMILIA DEL HOGAR INFANTIL VEGALARGA</t>
  </si>
  <si>
    <t>ASOCIACIÓN DE PADRES DE FAMILIA DEL HOGAR INFANTIL SAN DIEGO</t>
  </si>
  <si>
    <t>ASOCIACIÓN DE HOGARES COMUNITARIOS SUR OCCIDENTE III</t>
  </si>
  <si>
    <t>ASOCIACIÓN DE PADRES USUARIOS DE HOGARES COMUNITARIOS PARA EL FUTURO DEL NIÑO</t>
  </si>
  <si>
    <t>ASOCIACIÓN CLUB ACTIVO 2030 DE ARMENIA</t>
  </si>
  <si>
    <t>COOPERATIVA DE ASOCIACIÓNES HOGARES DE BIENESTAR Y PERSONAS NATURALES</t>
  </si>
  <si>
    <t>ASOCIACIÓN DE AMIGOS TRABAJADORES POR EL BIENESTAR DEL NIÑO PORTEÑO</t>
  </si>
  <si>
    <t>ONG. FUNDACION LA NUEVA ESPERANZA</t>
  </si>
  <si>
    <t>ASOCIACIÓN DE PADRES FAMILIAS DE LOS HOGARES DE BIENESTAR DEFENSORES A NIÑOS DEL FUTURO DE CARIZAL</t>
  </si>
  <si>
    <t>FUNDACION COMUNITARIA MIS PEQUEÑOS ANGELITOS</t>
  </si>
  <si>
    <t>CORPORACION IDEAS DEL CARIBE PARA LA INVESTIGACION Y DESARROLLO DE LA EDUCACION AVANZADA</t>
  </si>
  <si>
    <t>ASOCIACIÓN DE PADRES DE FAMILIA DE LOS HOGARES DE BIENESTAR EL PORVENIR DE LOS NIÑOS JHON F KENEDY</t>
  </si>
  <si>
    <t>CORPORACION AGROSOCIAL</t>
  </si>
  <si>
    <t>FUNDACION AMIGOS DE LA COMUNIDAD DE COLOMBIA</t>
  </si>
  <si>
    <t>ASOCIACIÓN DE PADRES DE FAMILIA DE LOS HOGARES DE BIENESTAR MALAMBO EL TESORO</t>
  </si>
  <si>
    <t>FUNDACIÓN PROYECTAR DE LA COSTA SONRISA DE LOS NIÑOS</t>
  </si>
  <si>
    <t>FUNDACION BARRANQUILLA SOLIDARIA</t>
  </si>
  <si>
    <t>ASOCIACIÓN HABITAT</t>
  </si>
  <si>
    <t xml:space="preserve">FUNDACIÓN PARA LA COOPERACIÓN DEL DESARROLLO INTEGRAL DE LA FAMILIA FUCIDF </t>
  </si>
  <si>
    <t>FUNDACION SANTO DOMINGO SAVIO</t>
  </si>
  <si>
    <t>FUNDACIÓN PARA EL DESARROLLO DE LAS CLASES MARGINADAS</t>
  </si>
  <si>
    <t>FUNDACION POR UNA COMUNIDAD DIGNA FUNPOCODIG</t>
  </si>
  <si>
    <t>CORPORACION MULTISOCIAL SEMBRANDO VALORES CORMUVALORES</t>
  </si>
  <si>
    <t>FUNDACION EL LIRIO DE LOS VALLES</t>
  </si>
  <si>
    <t>FUNDACION REY DAVID</t>
  </si>
  <si>
    <t>FUNDACION DASEIN</t>
  </si>
  <si>
    <t>FUNDACION SALUD Y BIENESTAR</t>
  </si>
  <si>
    <t>FUNDACION SEMILLAS DE PROSPERIDAD</t>
  </si>
  <si>
    <t>FUNDACION INSTITUCION ANTONIO NARIÑO</t>
  </si>
  <si>
    <t>FUNDACIÓN NUEVA ERA ECOLOGICA</t>
  </si>
  <si>
    <t>CORPORACION SOCIAL LUZ Y ESPERANZA</t>
  </si>
  <si>
    <t>ASOCIACIÓN DE COLEGIOS PRIVADOS DEL ATLÁNTICO ASOCOPS</t>
  </si>
  <si>
    <t>FUNDACION CONSTRUYENDO CAMINOS</t>
  </si>
  <si>
    <t>CONSTRUYENDO CIUDAD</t>
  </si>
  <si>
    <t>ASOCIACIÓN CRECER Y VIVIR</t>
  </si>
  <si>
    <t>ASOCIACIÓN DE PADRES DE HOGARES DE BIENESTAR DEL MUNICIPIO DE SUAITA</t>
  </si>
  <si>
    <t>CORPORACIÓN DE PROFESIONALES PARA EL DESARROLLO INTEGRAL COMUNITARIO</t>
  </si>
  <si>
    <t>ASOCIACIÓN DE PADRES DE HOGARES DE BIENESTAR DE LOS BARRRIOS PROGRESO AEREOPUERTO</t>
  </si>
  <si>
    <t>ASOCIACIÓN DE PADRES DE HOGARES DE BIENESTAR AÑO 2000 CHARALA</t>
  </si>
  <si>
    <t>ASOCIACIÓN DE PADRES DE HOGARES DE BIENESTAR DEL MUNICIPIO DE ARATOCA</t>
  </si>
  <si>
    <t>ASOCIACIÓN DE PADRES DE HOGARES DE BIENESTAR PARAMO</t>
  </si>
  <si>
    <t>ASOCIACIÓN DE PADRES DE HOGARES DE BIENESTAR OCAMONTE</t>
  </si>
  <si>
    <t>CORPORACION YRAKA</t>
  </si>
  <si>
    <t>FUNDACION COLOMBO ALEMANA VOLVER A SONEIR</t>
  </si>
  <si>
    <t>FUNDACION PARA EL FOMENTO DESARROLLO Y BIENESTAR DE LA COMUNIDAD FUNDESTAR</t>
  </si>
  <si>
    <t>HOGAR INFANTIL LA FLAUTA MAGICA</t>
  </si>
  <si>
    <t>ASOCIACIÓN DE HOGARES INFANTILES DEL VALLE ASOHIVA</t>
  </si>
  <si>
    <t>FUNDACION EL SEMBRADOR SEMILLAS PARA EL FUTURO</t>
  </si>
  <si>
    <t>FUNDACIÓN FUNDACOBA</t>
  </si>
  <si>
    <t>FUNDACION SOCIAL Y CULTURAL SAN ANTONIO DE PADUA</t>
  </si>
  <si>
    <t>ASOCIACIÓN EMPRESARIAL DE SUMINISTROS Y SERVICIOS VARIOS</t>
  </si>
  <si>
    <t>ASOCIACIÓN DE PADRES DE HOGARES COMUNITARIOS DE BIENESTAR LOS GUAYABALES</t>
  </si>
  <si>
    <t>ASOCIACIÓN DE FAMILIAS BENEFICIARIAS DEL PROGRAMA SOCIAL DE HOGARES DE BIENESTAR EL ESFUERZO</t>
  </si>
  <si>
    <t>ASOCIACIÓN DE HOGARES DE BIENESTAR FAMI NUEVO AMANECER</t>
  </si>
  <si>
    <t>ASOCIACIÓN DE PADRES DE HOGARES COMUNITARIOS DE BIENESTAR LA MIXTA</t>
  </si>
  <si>
    <t>ASOCIACIÓN DE HOGARES COMUNITARIOS DE BIENESTAR SANTA FE</t>
  </si>
  <si>
    <t>ASOCIACIÓN JUVENIL VISION FUTURA</t>
  </si>
  <si>
    <t>ASOCIACIÓN DE PADRES DE FAMILIA DE HOGARES DE BIENESTAR VILLA VENECIA</t>
  </si>
  <si>
    <t>ASOCIACIÓN DE PADRES DE FAMILIA HOGARES DE BIENESTAR PUERTA DE HIERRO CORELCA</t>
  </si>
  <si>
    <t>ASOCIACIÓN MANCOMOJAN</t>
  </si>
  <si>
    <t>CORPORACION GESTION Y ACCION POR COLOMBIA</t>
  </si>
  <si>
    <t>ASOCIACIÓN DE PADRES DE HOGARES COMUNITARIOS LA MANO DE DIOS</t>
  </si>
  <si>
    <t>ASOCIACIÓN DE PADRES DE FAMILIA DE HOGARES COMUNITARIOS DE BIENESTAR UNIDOS POR LA VIDA</t>
  </si>
  <si>
    <t>ASOCIACIÓN DE PADRES DE HOGARES DE BIENESTAR PABLO SEXTO SEGUNDO</t>
  </si>
  <si>
    <t>ASOCIACIÓN DE HOGARES COMUNITARIOS DE BIENESTAR MADALIDAD MUJERES GESTANTES, MADRES LACTANTES Y NIÑOS MENORES DE DOS AÑOS FAMI C</t>
  </si>
  <si>
    <t>ASOCIACIÓN DE PADRES DE HOGARES COMUNITARIOS DE BIENESTAR LA FLORIDA</t>
  </si>
  <si>
    <t>FUNDACION REMANSO DE AMOR</t>
  </si>
  <si>
    <t>ASOCIACIÓN DE PADRES DE HOGARES COMUNITARIOS DE BIENESTAR LA HEROICA</t>
  </si>
  <si>
    <t>ASOCIACIÓN DE PADRES DE FAMILIA DE HOGARES COMUNITARIOS DE BIENESTAR SAN JOSE UNIDOS</t>
  </si>
  <si>
    <t>FUNDACION SOCIAL LOS ANGELES</t>
  </si>
  <si>
    <t>ASOCIACIÓN DE HOGARES COMUNITARIOS DE BIENESTAR MUCHOS AÑOS</t>
  </si>
  <si>
    <t>FUNDACION SALUD Y NUTRICION FUNDASALUD</t>
  </si>
  <si>
    <t>ASOCIACIÓN DE HOGARES COMUNITARIOS DE BIENESTAR AMOR DE MADRE</t>
  </si>
  <si>
    <t>ASOCIACIÓN DE PADRES DE HOGARES COMUNITARIOS DE BIENESTAR CRECIENDO CON AMOR</t>
  </si>
  <si>
    <t>ASOCIACIÓNDE PADRES DE HOGARES COMUNITARIOS DE BIENESTAR VIDA Y BIENESTAR</t>
  </si>
  <si>
    <t>ASOCIACIÓN DE PADRES DE FAMILIA HOGARES COMUNITARIOS DE BIENESTAR EL FUTURO DE LOS NIÑOS</t>
  </si>
  <si>
    <t>ASOCIACIÓN DE PADRES DE FAMILIA DE HOGARES COMUNITARIOS DE BIENESTAR LA UNION</t>
  </si>
  <si>
    <t>CORPORACION VIDA- CORPOVIDA</t>
  </si>
  <si>
    <t>ASOCIACIÓN DE HOGARES COMUNITARIOS DE BIENESTAR PUERTO VENECIA</t>
  </si>
  <si>
    <t>ASOCIACIÓN DE PADRES USUARIOS DE HOGARES COMUNITARIOS DE BIENESTAR MI DULCE INFANCIA</t>
  </si>
  <si>
    <t>ORGANIZACION TIEMPOS DE PAZ</t>
  </si>
  <si>
    <t>ASOCIACIÓN DE PADRES DE FAMILIA DE PASACABALLOS</t>
  </si>
  <si>
    <t>ASOCIACIÓN COLEGIO MILITAR ALMIRANTE COLÓN</t>
  </si>
  <si>
    <t>CORPORACIONJOVENESYMANANA@HOTMAIL.COM</t>
  </si>
  <si>
    <t xml:space="preserve">CORPORACIÓN MULTIACTIVA REVIVE TU ESPERANZA </t>
  </si>
  <si>
    <t>FUNDACION CASA DEL NIÑO IPS</t>
  </si>
  <si>
    <t>PROACTIVAR</t>
  </si>
  <si>
    <t>FUNDACION MI ABUELO Y YO</t>
  </si>
  <si>
    <t>FUNDACIÓN POR UNA COLOMBIA DIGNA</t>
  </si>
  <si>
    <t>CORPORACION PARA EL DESARROLLO INTEGRAL DE LA FAMILIA</t>
  </si>
  <si>
    <t>FUNDACION PERSEVERAR POR COLOMBIA</t>
  </si>
  <si>
    <t>CORPORACIÓN RAZÓN SOCIAL</t>
  </si>
  <si>
    <t>FUNDACION EDUCATIVA PARA EL DESARROLLO DE CARTAGENA Y REGION CARIBE</t>
  </si>
  <si>
    <t>CORPORACION PARA EL DESARROLLO ETNOCULTURAL EDUCAR</t>
  </si>
  <si>
    <t>ASOCIACIÓN DE PADRES DE HOGARES COMUNITARIOS DE BIENESTAR CARACOLI</t>
  </si>
  <si>
    <t>ASOCIACIÓN BIOPROMOTORA DE COLOMBIA</t>
  </si>
  <si>
    <t>CORPORACION EDUCATIVA COLEGIO GRAN COLOMBIA</t>
  </si>
  <si>
    <t>FUNDACION EDUCATIVA Y SOCIAL DE IGUAL A IGUAL FUNDESII</t>
  </si>
  <si>
    <t>FUNDACION CRISTIANA SEMILLAS DE ESPERANZA</t>
  </si>
  <si>
    <t>FUNDACION RESTAURAR</t>
  </si>
  <si>
    <t>CORPORACION SOCIOCULTURAL AFRODECENDIENTE ATAOLE</t>
  </si>
  <si>
    <t>CORPORACION ESPIRITU SANTO CORPOCES</t>
  </si>
  <si>
    <t>ASOCIACIÓN DE PADRES DE HOGARES COMUNITARIOS DE BIENESTAR FAMI SANTO DOMINGO</t>
  </si>
  <si>
    <t>PARROQUIA DE LA CATEDRAL DE SANTA ANA DE OCAÑA</t>
  </si>
  <si>
    <t>ASOCIACIÓN DE PDRES DE HOGARES COMUNITARIOS DE BIENESTAR FAMI SEVILLA</t>
  </si>
  <si>
    <t>ASOCIACIÓN DE PADRES DE HOGARES COMUNITARIOS DE BIENESTAR FAMI VEINTE DE JULIO</t>
  </si>
  <si>
    <t xml:space="preserve">ASOCIACIÓN DE PADRES DE LOS HOGARES COMUNITARIOS DE BIENESTAR FAMI TOLEDO PLATA </t>
  </si>
  <si>
    <t>ASOCIACIÓN DE PADRES DE HOGARES COMUNITARIOS DE BIENESTAR FAMI CAÑO LIMÓN</t>
  </si>
  <si>
    <t>ASOCIACIÓN DE PADRES DE HOGARES COMUNITARIOS DE BIENESTAR NAVARRO WOLF</t>
  </si>
  <si>
    <t>CORPORACION PROPULSORA DE EMPRESAS DEL NORTE DE SANTANDER</t>
  </si>
  <si>
    <t xml:space="preserve">ASOCIACIÓN DE PADRES DE HOGARES COMUNITARIOS DE BIENESTAR FAMI AGUAS CALIENTES </t>
  </si>
  <si>
    <t>ASOCIACIÓN DE PADRES DE HOGARES COMUNITARIOS DE BIENESTAR FAMI GRAMALOTE</t>
  </si>
  <si>
    <t>ASOCIACIÓN DE PADRES DE HOGARES COMUNITARIOS DE BIENESTAR FAMI SAN MATEO</t>
  </si>
  <si>
    <t>CORPORACION SOCIAL Y EDUCATIVA FORMADORES SIGLO XXI</t>
  </si>
  <si>
    <t>ASOCIACIÓN DE PADRES DE FAMILIA DEL HOGAR INFANTIL NIÑO JESUS DE PRAGA</t>
  </si>
  <si>
    <t>ASOCIACIÓN DE PADRES DE FAMILIA DEL HOGAR INFANTIL COMUNITARIO COPETIN</t>
  </si>
  <si>
    <t>ASOCIACIÓN DE PADRES DE FAMILIA DEL HOGAR INFANTIL VECINAL CHIQUITINES</t>
  </si>
  <si>
    <t>ASOCIACIÓN DE PADRES DE HOGARES COMUNITARIOS DE BIENESTAR FAMI CUNDINAMARCA</t>
  </si>
  <si>
    <t>FUNDACION CENABASTOS</t>
  </si>
  <si>
    <t>ASOCIACIÓN DE LOS HOGARES DE BIENESTAR BARRIO EL BAMBO</t>
  </si>
  <si>
    <t>FUNDACION HOGAR DEL NIÑO DEL MUNICIPIO DEL LIBANO, DEPARTAMENTO DEL TOLIMA</t>
  </si>
  <si>
    <t>ASOCIACIÓN DE PADRES DE FAMILIA DEL HOGAR INFANTIL CAPRICHITO</t>
  </si>
  <si>
    <t>ASOCIACIÓN DE PADRES DE FAMILIA DEL HOGAR INFANTIL MI BAMBUQUITO MUNICIPIO DE IBAGUE DEPARTAMENTO DEL TOLIMA</t>
  </si>
  <si>
    <t>ASOCIACIÓN DE PADRES DE FAMILIA DEL HOGAR INFANTIL MI REFUGIO DEL CORREGIMIENTO EL CONVENIO MUNICIPIO DEL LIBANO</t>
  </si>
  <si>
    <t>ASOCIACIÓN FAMILIA PROYECTO AL FUTURO FAPROF</t>
  </si>
  <si>
    <t>ASOCIACIÓN UNIDOS CON LA FAMILIA Y LA COMUNIDAD DE NATAGAIMA ASUFACONAT</t>
  </si>
  <si>
    <t>FUNDACION NACIONAL PARA EL DESARROLLO DE LA PROSPERIDAD</t>
  </si>
  <si>
    <t>ASOCIACIÓN PARA LA CONSTRUCCION DE COMUNIDAD Y SU DESARROLLO INTEGRAL ACCDI</t>
  </si>
  <si>
    <t>FUNDACION PARA EL DESARROLLO DE PRADO</t>
  </si>
  <si>
    <t>CORPORACION PARA LA GESTION DEL DESARROLLO HUMANO FILANTROPOS</t>
  </si>
  <si>
    <t>COOPERATIVA MULTIACTIVA COOASOBIEN</t>
  </si>
  <si>
    <t>COOPERATIVA DE BIENESTAR SOCIAL COBIENESTAR</t>
  </si>
  <si>
    <t>COOPERATIVA DE ASOCIACIÓNES COMUNITARIAS Y DE HOGARES DEL MUNICIPIO DE SALAMINA COASHOGARES</t>
  </si>
  <si>
    <t>ASOCIACIÓN DE PADRES DEL HOGAR INFANTIL ANGELITOS</t>
  </si>
  <si>
    <t>FUNDACION DE ATENCION A NIÑOS DISCAPACITADOS</t>
  </si>
  <si>
    <t>COOPERATIVA MULTIACTIVA DE MADRES COMUNITARIAS</t>
  </si>
  <si>
    <t>ASOCIACIÓN DE PADRES DE FAMILIA DE LOS USUARIOS HOGAR INFANTIL CAMPANITA</t>
  </si>
  <si>
    <t>ASOCIACIÓN DE PADRES DE FAMILIA DEL HOGAR INFANTIL EL PRINCIPITO</t>
  </si>
  <si>
    <t>ASOCIACIÓN DE PADRES DE FAMILIA DE LOS NIÑOS USUARIOS DEL HOGAR INFANTIL MARIONETAS</t>
  </si>
  <si>
    <t>ASOCIACIÓN DE PADRES DE HOGARES LIMONAR DOS</t>
  </si>
  <si>
    <t>ASOCIACIÓN DE PADRES DE FAMILIA NIÑOS USUARIOS HOGAR INFANTIL COLORINES</t>
  </si>
  <si>
    <t>CORPORACION EDUCATIVA ESPARRO</t>
  </si>
  <si>
    <t>CORPORACIÓN EDUCACIÓN SIN FRONTERAS</t>
  </si>
  <si>
    <t>ASOCIACIÓN PADRES DE FAMILIA HOGAR INFANTIL LAS MIRLAS</t>
  </si>
  <si>
    <t>ASOCIACIÓN DE PADRES DE FAMILIA HOGAR INFANTIL MARTHA CECILIA</t>
  </si>
  <si>
    <t>CORPORACIÓN ESCUELA EMPRESARIAL DE EDUCACIÓN</t>
  </si>
  <si>
    <t>CORPORACION LATINA</t>
  </si>
  <si>
    <t>CORPORACION PROYECTO DE EMPUJE PARA COLABORACION Y AYUDA SOCIAL</t>
  </si>
  <si>
    <t>ASOCIACIÓN DE PADRES Y MADRES DEL HOGAR INFANTIL EL NIDO</t>
  </si>
  <si>
    <t>ASOCIACIÓN DE PADRES Y MADRES DE FAMILIA DE LOS NIÑOS USUARIOS DEL HOGAR INFANTIL SANTO DOMINGO</t>
  </si>
  <si>
    <t>ASOCIACIÓN DE PADRESY DE MADRES DE FAMILIA DE LOS NIÑOS USUARIOS DEL HOGAR INFANTIL SOL Y LUNA</t>
  </si>
  <si>
    <t>ASOCIACIÓN DE USUARIOS DEL PROGRAMA HOGARES COMUNITARIOS DE BIENESTAR DEL BARRIO MOGAMBO SECTOR 2</t>
  </si>
  <si>
    <t>ASOCIACIÓN DE PADRES DE FAMILIA Y VECINOS Y O ACUDIENTES USUARIOS DEL CENTRO DE DESARROLLO INFANTIL C.D.I VALLECITO DEL SINU</t>
  </si>
  <si>
    <t>ASOCIACIÓN DE PADRES DE FAMILIA Y O USUARIOS CENTRO DE DESARROLLO INFANTIL CDI CARRILLO</t>
  </si>
  <si>
    <t xml:space="preserve"> ASOCIACIÓN INSTITUTO MIXTO JUAN JACOBO ROUSSEAU </t>
  </si>
  <si>
    <t>ASOCIACIÓN DE PADRES DE FAMILIA Y ACUDIENTES DEL CENTRO DE DESARROLLO INFANTIL MOGAMBO</t>
  </si>
  <si>
    <t>ASOCIACIÓN DE PADRES USUARIOS DE HOGARES COMUNITARIOS DE BIENESTAR ROSARIO QUEBRADA HONDA Y OTROS</t>
  </si>
  <si>
    <t>ASOCIACIÓN DE PADRES DE FAMILIA DEL HCB POLO SAN SIMON TURBO Y OTROS FAMI</t>
  </si>
  <si>
    <t>ASOCIACIÓN DE PADRES DE FAMILIA O ACUDIENTES Y MADRES COMUNITARIASDE HOGARES COMUNITARIOS DE BIENESTAR EL HOYAL CRUZ DEL GUAYABO</t>
  </si>
  <si>
    <t>CORPORACION AMIGOS DE LA TIERRA</t>
  </si>
  <si>
    <t>FUNDACIÓN COMUNITARIA INTEGRAL</t>
  </si>
  <si>
    <t>COOPERATIVA DE PROFESIONALES AL SERVICIO DE LA NIÑEZ Y LA FAMILIA COOPROSENIFA</t>
  </si>
  <si>
    <t>ASOCIACIÓN DE PADRES DE FAMILIA DEL HOGAR INFANTIL RODRIGO LARA BONILLA</t>
  </si>
  <si>
    <t>ASOCIACIÓN DE PADRES DE FAMILIA Y VECINOS DEL HOGAR INFANTIL LAS AMERICAS</t>
  </si>
  <si>
    <t>GRUPO ASOCIATIVO MADRES CABEZA DE FAMILIA FUERZA VIVA</t>
  </si>
  <si>
    <t>FUNDACION SOCIAL PARA LA CONSTRUCCION DE PAZ</t>
  </si>
  <si>
    <t>FUNDACION PARA EL PROGRESO Y DESARROLLO SOCIAL FUNDESARROLLO</t>
  </si>
  <si>
    <t>FUNDACION CAMINOS DE PAZ PARA LA CONVIVENCIA SOCIAL</t>
  </si>
  <si>
    <t>CORPORACIÓN CAMINAR HACIA EL FUTURO</t>
  </si>
  <si>
    <t>ASOCIACIÓN DE VOLUNTADES PARA EL SERVICIO SOCIAL</t>
  </si>
  <si>
    <t>FUNDACIÓN SOCIAL AMOR Y VIDA</t>
  </si>
  <si>
    <t>COOPERATIVA MULTIACTIVA DE ASOCIACIÓNES DE HOGARES COMUNITARIOS DE LOS ANDES COASOANDES LTDA</t>
  </si>
  <si>
    <t>FUNDACION RED COLOMBIANA DE COMERCIALIZACION Y DESARROLLO COMUNITARIO</t>
  </si>
  <si>
    <t>FUNDACION PROSERVCO</t>
  </si>
  <si>
    <t>FUNDACION SAN CLEMENTE</t>
  </si>
  <si>
    <t>CONSTRUYAMOS COLOMBIA</t>
  </si>
  <si>
    <t>HOGAR INFANTIL SANTANDER</t>
  </si>
  <si>
    <t>COOPERATIVA MULTIACTIVA DE USUARIOS DEL PROGRAMA SOCIAL HOGARES COMUNITARIOS DE SANTANDER DE QUILICHAO</t>
  </si>
  <si>
    <t>FUNDACION AMALAKA</t>
  </si>
  <si>
    <t>FUNDACIÓN LLEVANT EN MARXA POR LOS NIÑOS MARGINADOS CONSTRUCTORES DE PAZ</t>
  </si>
  <si>
    <t>FUNDACIÓN PARA EL CAMBIO SOCIAL DE MERCADERES FUNDASCAMER</t>
  </si>
  <si>
    <t>FUNDACION SOCIAL EL BUEN SAMARITANO</t>
  </si>
  <si>
    <t>ASOCIACIÓN DE PADRES DE HOGARES DE BIENESTAR VIRO VIRO</t>
  </si>
  <si>
    <t>PARROQUIA SAN FRANCISCO DE ASIS</t>
  </si>
  <si>
    <t>ASOCIACIÓN ECO TERNURA DE COLOMBIA</t>
  </si>
  <si>
    <t xml:space="preserve">CORPORACIÓN CHOCÓ JOVEN </t>
  </si>
  <si>
    <t>FUNDACION EQUIDAD</t>
  </si>
  <si>
    <t>PARROQUIA ESPIRITU SANTO</t>
  </si>
  <si>
    <t>ORGANIZACIÓN DE TRABAJADORAS SOCIALES</t>
  </si>
  <si>
    <t>PARROQUIA SAN JOSE DE TADO</t>
  </si>
  <si>
    <t>CORPORACION PARA EL DESARROLLO SOCIAL FAMILIAR COMUNITARIO E INSTITUCIONAL CORPASOFA</t>
  </si>
  <si>
    <t>ASOCIACIÓN INTERDISCIPLINARIA DE PROFESIONALES</t>
  </si>
  <si>
    <t>PARROQUIA SAN FRANCISCO SOLANO</t>
  </si>
  <si>
    <t>FUNDACION PARA EL BIENESTAR SOCIAL DE LA COMUNIDAD</t>
  </si>
  <si>
    <t>CORPORACIÓN COMUNITARIA PARA EL DESARROLLO DE LAS FAMILIAS Y COMUNIADDES DEL DEPARTAMENTO DEL MAGDALENA CORFAMAG</t>
  </si>
  <si>
    <t>ASOCIACIÓN DE PADRES DE FAMILIA DE HOGARES COMUNITARIOS DE BIENESTAR SIETE DE NOVIEMBRE</t>
  </si>
  <si>
    <t>ORGANIZACION INTERDISCIPLINARIA MUNDO EN ACCION ORIMA</t>
  </si>
  <si>
    <t>FUNDACIÓN PROYECTO DE VIDA</t>
  </si>
  <si>
    <t>FUNDACION HUMANOS</t>
  </si>
  <si>
    <t>CORPORACION ECOLOGIA Y DESARROLLO INTEGRAL</t>
  </si>
  <si>
    <t>FUNDACIÓN EDUCATIVA SANTA FE</t>
  </si>
  <si>
    <t>CORPORACIÓN MONTE DEL SINAI</t>
  </si>
  <si>
    <t>FUNDACION PARA EL DESARROLLO COMUNITARIO FUNDESCOM</t>
  </si>
  <si>
    <t>CORPORACION REGIONAL DE DESARROLLO SOL CARIBE</t>
  </si>
  <si>
    <t>ASOCIACIÓN DE PROFESIONALES PARA EL DESARROLLO EMPRESARIAL Y SOCIAL DE LA REGION CARIBE APDES</t>
  </si>
  <si>
    <t>FUNDACIÓN ESPERANZA VERDE DE LOS NIÑOS</t>
  </si>
  <si>
    <t>CORPORACION VISION FUTURA</t>
  </si>
  <si>
    <t>FUNDACIÓN SOCIAL FLOR DE VIDA</t>
  </si>
  <si>
    <t>ASOCIACIÓN DE PADRES DE FAMILIA DEL HOGAR INFANTIL DE CHIQUINQUIRA</t>
  </si>
  <si>
    <t>ASOCIACIÓN DE PADRES USUARIOS DE LOS HOGARES COMUNITARIOS DE BIENESTAR FAMILIAR, OTRAS MODALIDADES DE ATENCION.MARIPI</t>
  </si>
  <si>
    <t>FUNDACION TUCRECER</t>
  </si>
  <si>
    <t>ASOCIACIÓN DE PADRES DE FAMILIA DEL CDI INSTITUCIONAL OTRAS MODALIDADES DE ATENCION A LA PRIMERA INFANCIA DEL SECTOR JORGE ELIEC</t>
  </si>
  <si>
    <t>ASOCIACIÓN DE PADRES DE FAMILIA DEL HOGAR INFANTIL PARAISO</t>
  </si>
  <si>
    <t>FUNDACIÓN ONG LA RED</t>
  </si>
  <si>
    <t>FUNDACION YAALIAKEISY DONDE NACE EL CONOCIMIENTO</t>
  </si>
  <si>
    <t>ASOCIACIÓN DE PADRES DE FAMILIAS DE LOS HOGARES COMUNITARIOS DE BIENESTAR DE LAS CHICHAS, PROVIDENCIA Y PLAN PAREJO DEL MUNICIPIO DE BUENAVISTA SUCRE</t>
  </si>
  <si>
    <t>FUNDACION DESARROLLO SOCIAL FUNDESOCIAL</t>
  </si>
  <si>
    <t>ASOCIACIÓN PARA LA PRODUCCION AUTOGESTIONARIA Y SOSTENIBLE DE SUCRE</t>
  </si>
  <si>
    <t>ASOCIACIÓN DE PADRES DE FAMILIA DE LOS HOGARES DE BARRIOS EL CAMPO LAS FLOREZ Y LLAVE DE ORO MUNICIPIO DE SAN ONOFRE</t>
  </si>
  <si>
    <t>ASOCIACIÓN DE MUJERES DEL LITORAL CARIBE UNIDAS POR COLOMBIA ASOMUJERES</t>
  </si>
  <si>
    <t>ASOCIACIÓN DE PADRES DE FAMILIA DE LOS HOGARES COMUNITARIOS BARRIO ARRIBA Y OTROS DEL MUNICIPIO DE GUARANDA SUCRE</t>
  </si>
  <si>
    <t>FUNDACION MUJER SIGLO XXI</t>
  </si>
  <si>
    <t>FUNDACION PARA EL DESARROLLO DE COLOMBIA</t>
  </si>
  <si>
    <t>CORPORACION MARFIL</t>
  </si>
  <si>
    <t>COMITE INTERGREMIAL COMUNITARIO CIC MUNICIPIO DE SAN PEDRO</t>
  </si>
  <si>
    <t>FUNDACION CASA DE LA MUJER</t>
  </si>
  <si>
    <t>FUNDACION NUEVO MILENIO</t>
  </si>
  <si>
    <t>FUNDACION PARA EL DESARROLLO SOCIAL Y COMUNITARIO</t>
  </si>
  <si>
    <t>FUNDACION NUEVO HORIZONTE</t>
  </si>
  <si>
    <t>FUNDACION SOCIAL PREPARAR</t>
  </si>
  <si>
    <t>FUNDACION NACIONAL PARA EL DESARROLLO INTEGRAL SOCIAL</t>
  </si>
  <si>
    <t>FUNDACION AMIGOS DEL PROGRESO</t>
  </si>
  <si>
    <t>CORPORACION MULTIACTIVA PARA LA INVERSION SOCIAL EN LA REPUBLICA DE COLOMBIA COMUINSO</t>
  </si>
  <si>
    <t>FUNDACION SOCIAL SALEM</t>
  </si>
  <si>
    <t>FUNDACION NIÑOS DE PAZ</t>
  </si>
  <si>
    <t>FUNDACIÓN PARA EL DESARROLLO DEL SAN JORGE</t>
  </si>
  <si>
    <t>FUNDACION EDUCATIVA ROBERTO VILLEGAS</t>
  </si>
  <si>
    <t>FUNDACIÓN ALTO DEL ROSARIO</t>
  </si>
  <si>
    <t>FUNDACION PARA EL DESARROLLO EMPRESARIAL Y TECNOLOGICO</t>
  </si>
  <si>
    <t>FUNDACION UNIDAD SOCIAL BARRIO ADENTRO</t>
  </si>
  <si>
    <t>FUNDACION TIERRA FIRME</t>
  </si>
  <si>
    <t>FUNDACION PROMESA PAIS</t>
  </si>
  <si>
    <t>FUNDACION PARA EL DESARROLLO SOCIAL, RURAL Y EMPRESARIAL DEL CARIBE</t>
  </si>
  <si>
    <t>ASOCIACIÓN DE MUJERES CABEZA DE FAMILIA DESPLAZADAS POR LA VIOLENCIA EN LA COSTA ATLANTICA Y COLOMBIA - ASOMUDFAVIC</t>
  </si>
  <si>
    <t>ASOCIACIÓN DE EMPRENDEDORES Y PROMOTORES SOCIALES ASODEPS</t>
  </si>
  <si>
    <t>FUNDACION AMIGOS UNIDOS DE CORAZON FAUDECO</t>
  </si>
  <si>
    <t>FUNDACION RENACER SOCIAL</t>
  </si>
  <si>
    <t>FUNDACION ERA NUEVA</t>
  </si>
  <si>
    <t>FUNDACIÓN CENTRO INTEGRAL MERAKI</t>
  </si>
  <si>
    <t>FUNDACION PLENITUD LOS PALMITOS</t>
  </si>
  <si>
    <t>FUNDACION AMOR FE Y ESPERANZA</t>
  </si>
  <si>
    <t>FUNDACION PARA EL DESARROLLO DE LA POBLACION CON NECESIDADES EDUCATIVAS ESPECIALES DEL DEPARTAMENTO DE SUCRE TALENTOS</t>
  </si>
  <si>
    <t>ASOCIACIÓN DE HOGARES COMUNITARIOS MIXTO LAZOS FAMILIARES</t>
  </si>
  <si>
    <t>ASOCIACIÓN DE HOGARES COMUNITARIOS Y PADRES USUARIOS DULCES SUEÑOS</t>
  </si>
  <si>
    <t>ASOCIACIÓN DE HOGARES COMUNITARIOS MIXTO LOS VENADOS</t>
  </si>
  <si>
    <t>ASOCIACIÓN DE HOGARES COMUNITARIOS RIBELLA PAZ TRADICIONAL</t>
  </si>
  <si>
    <t>ASOCIACIÓN DE PADRES DE FAMILIA JARDIN COMUNITARIO LA NEVADA PM</t>
  </si>
  <si>
    <t>ASOCIACIÓN DE HOGARES COMUNITARIOS MIXTO LA NEVADA II</t>
  </si>
  <si>
    <t>ASOCIACIÓN DE PADRES DE FAMILIA JARDÍN COMUNITARIO NUEVE DE MARZO</t>
  </si>
  <si>
    <t>ASOCIACIÓN DE HOGARES COMUNITARIOS MIXTOS VILLA LUZ DE VALLEDUPAR</t>
  </si>
  <si>
    <t>ASOCIACIÓN DE HOGARES COMUNITARIOS FAMI AGUAS BLANCAS</t>
  </si>
  <si>
    <t>ASOCIACIÓN POPULAR DE MUJERES DEL CESAR</t>
  </si>
  <si>
    <t>FUNDACION MENORES DEL FUTUO</t>
  </si>
  <si>
    <t xml:space="preserve"> FUNDACIÓN AYUDAR  </t>
  </si>
  <si>
    <t>ASOCIACIÓN DE PROFESIONALES EN PROGRAMAS DE PROMOCION Y PREVENCION PARA LA SALUD LA EDUCACION LA FAMILIA Y LA COMUNIDAD APSEFACOM</t>
  </si>
  <si>
    <t>FUNDACION PROVEER NUEVO MILENIO</t>
  </si>
  <si>
    <t>ASOCIACIÓN DE HOGARES COMUNITARIOS FAMI LA LOMA MUNICIPIO DE EL PASO</t>
  </si>
  <si>
    <t>ASOCIACIÓN DE HOGARES COMUNITARIOS FAMI FAMILIAS TRIUNFADORAS</t>
  </si>
  <si>
    <t>CORPORACIÓN WAKUZARI</t>
  </si>
  <si>
    <t>FUNDACION AYUDANOS</t>
  </si>
  <si>
    <t>FUNDACION PARA EL DESARROLLO INTEGRAL DE LA COMUNIDAD</t>
  </si>
  <si>
    <t>FUNDACION JUAN CARLOS SALAMANCA VENCE</t>
  </si>
  <si>
    <t>ASOCIACIÓN DE MUJERES DE LA GUAJIRA</t>
  </si>
  <si>
    <t>ASOCIACIÓN DE AUTORIDADES TRADICIONALES WAYUU PEKIJIRRAWA DE LA ZONA DE PESUAPA</t>
  </si>
  <si>
    <t>FUNDACION AMIGOS POR LA INFANCIA</t>
  </si>
  <si>
    <t>ASOCIACIÓN LUZ PARA TODAS LAS REGIONES</t>
  </si>
  <si>
    <t>ASOCIACIÓN DE AUTORIDADES TRADICIONALES WAYUU MAREYWAYUUGUAMA DE LA ZONA DEL CERRO DE LA TETA</t>
  </si>
  <si>
    <t>ASOCIACIÓN NACIONAL DE EMPRENDIMIENTO SOCIAL Y CULTURAL DE COLOMBIA ASONESHCA</t>
  </si>
  <si>
    <t>FUNDACION PARA EDUCACION Y DESARROLLO SOCIAL FEDESS</t>
  </si>
  <si>
    <t>FUNDACION AMIGOS PARA UN MEJOR FUTURO</t>
  </si>
  <si>
    <t>ORGANIZACIÓN NACIONAL DE SERVICIO A LA COMUNIDAD</t>
  </si>
  <si>
    <t>FUNDACION CON SENTIDO SOCIAL POR COLOMBIA</t>
  </si>
  <si>
    <t>FUNDACIÓN SOCIAL PARA EL DESARROLLO INDÍGENA</t>
  </si>
  <si>
    <t>FUNDACION SOÑANDO POR UNA ESPERANZA</t>
  </si>
  <si>
    <t>ASOCIACIÓN DE AUTORIDADES TRADICIONALES INDIGENAS WAYUU TALAPTAJIRRAWA DE PORTETE</t>
  </si>
  <si>
    <t>ASOCIACIÓN DE PADRES USUARIOS DE BIENESTAR HORMIGUERAL CAFETAL NO 1 CAFETAL S TOMAS Y JOSE GALO</t>
  </si>
  <si>
    <t>FUNDACIÓN GUAJIRA NACIENTE</t>
  </si>
  <si>
    <t>FUNDACION INTEGRAR</t>
  </si>
  <si>
    <t>ORGANIZACION DE SERVICIO SOCIAL ALIANZA COMUNITARIA</t>
  </si>
  <si>
    <t>FUNDACION PRO GUAJIRA POSITIVA</t>
  </si>
  <si>
    <t>ORGANIZACION WAYUU TAWALAYUU</t>
  </si>
  <si>
    <t>ASOCIACIÓN DE PADRES DE FAMILIA Y VECINO DE LA UNIDAD DE PROTECCIÓN LOS ENANITOS</t>
  </si>
  <si>
    <t>COOPERATIVA HOGARES DE BIENESTAR DE SOGAMOSO LIMITADA</t>
  </si>
  <si>
    <t>CLUB LOS CANGUROS DE SANTA ROSA DE VITERBO</t>
  </si>
  <si>
    <t>ASOCIACIÓN NUEVOS HORIZONTES</t>
  </si>
  <si>
    <t>FUNDACION PICACHOS</t>
  </si>
  <si>
    <t>ASOCIACIÓN DE MUJERES PRODUCTORAS DE CÁRNICOS DEL CAQUETÁ ASOMUPCAR</t>
  </si>
  <si>
    <t>CORPORACION PARA EL FOMENTO DE LA EDUCACION TECNICA FORMAL Y NO FORMAL DEL CAQUETA</t>
  </si>
  <si>
    <t>ASOCIACIÓN DE PADRES DE HOGARES DE BIENESTAR LOS CHIQUITINES</t>
  </si>
  <si>
    <t>ASOCIACIÓN DE PADRES DE HOGARES DE BIENESTAR LOS TRAVIESOS</t>
  </si>
  <si>
    <t>ASOCIACIÓN DE PADRES DE HOGARES DE BIENESTAR DEL BARRIO LAS FERIAS</t>
  </si>
  <si>
    <t>ASOCIACIÓN LAS MARGARITAS BARRIO LA LIBERTAD</t>
  </si>
  <si>
    <t>ASOCIACIÓN PADRES DE FAMILIA HOGAR INFANTIL CAFETERITO ASOCAFETERITO</t>
  </si>
  <si>
    <t>FUNDACION RESCATE</t>
  </si>
  <si>
    <t>ASOCIACIÓN DE PADRES USUARIOS Y MADRES COMUNITARIAS DE HOGARES DE BIENESTAR MI SEGUNDA ETAPA</t>
  </si>
  <si>
    <t>ASOCIACIÓN DE HOGARES DE BIENESTAR NUEVOS HORIZONTES</t>
  </si>
  <si>
    <t>ASOCIACIÓN DE PADRES USUARIOS Y MADRES COMUNITARIAS DE BIENESTAR GENTE DEL MAÑANA</t>
  </si>
  <si>
    <t>ASOCIACIÓN DE PADRES USUARIOS DEL HOGAR INFANTIL DUMBO</t>
  </si>
  <si>
    <t>ASOCIACIÓN DE PADRES USUARIOS COMPARTIR SUBA II</t>
  </si>
  <si>
    <t>ASOCIACIÓN DE PADRES DE FAMILIA DEL HOGAR INFANTIL GERONA</t>
  </si>
  <si>
    <t>ASOCIACIÓN DE PADRES DE FAMILIA USUARIOS DEL HOGAR INFANTIL TAMBORCITO ENCANTADO</t>
  </si>
  <si>
    <t>ASOCIACIÓN DE USUARIOS DEL PROGRAMA HOGARES DE BIENESTAR MI HOGAR FELIZ</t>
  </si>
  <si>
    <t>ASOCIACIÓN DE PADRES USUARIOS COMPARTIR SUBA III</t>
  </si>
  <si>
    <t>ASOCIACIÓN DE PADRES USUARIOS DE HOGARES DE BIENESTAR FUTUROS DE COLOMBIA</t>
  </si>
  <si>
    <t>ASOCIACIÓN DE PADRES USUARIOS FUTURO PROTECHO II</t>
  </si>
  <si>
    <t>ASOCIACIÓN DE PADRES USUARIOS EL TESORO DEL SABER</t>
  </si>
  <si>
    <t>ASOCIACIÓN DE PADRES USUARIOS DE HOGARES DE BIENESTAR SEMILLAS DEL FUTURO</t>
  </si>
  <si>
    <t>ASOCIACIÓN DE PADRES USUARIOS DEL PROGRAMA HOGARES DE BIENESTAR MUNDO MAGICO DE USME</t>
  </si>
  <si>
    <t>ASOCIACIÓN DE MADRES COMUNITARIAS Y PADRES USUARIOS MIS DIAS FELICES</t>
  </si>
  <si>
    <t>ASOCIACIÓN DE PADRES DE HOGARES DE BIENESTAR NUEVO MILENIO CIUDADELA PARQUE DE LA ROCA</t>
  </si>
  <si>
    <t>ASOCIACIÓN DE PADRES DE FAMILIA ECOS Y SONRISAS DEL FUTURO</t>
  </si>
  <si>
    <t>ASOCIACIÓN LOS CARACOLITOS DE USME</t>
  </si>
  <si>
    <t>CORPORACION PARA EL DESARROLLO INTEGRAL HUMANO CORDIN</t>
  </si>
  <si>
    <t>FUNDACIÓN SOCIAL CRECER</t>
  </si>
  <si>
    <t>CORPORACIÓN INFANCIA Y DESARROLLO LA CID</t>
  </si>
  <si>
    <t>ASOCIACIÓN PROFESIONALES DE COLOMBIA</t>
  </si>
  <si>
    <t>FUNDACION DE PROFESIONALES AL SERVICIO DE LA SEGURIDAD ALIMENTARIA DE COLOMBIA</t>
  </si>
  <si>
    <t>ASOCIACIÓN DE PADRES USUARIOS SAN IGNACIO DE LOYOLA</t>
  </si>
  <si>
    <t>FUNDACION CELESTIN FREINET</t>
  </si>
  <si>
    <t>ESCUELA GALAN PARA EL DESARROLLO DE LA DEMOCRACIA</t>
  </si>
  <si>
    <t>CORPORACIÓN JUNTOS CONSTRUYENDO FUTURO</t>
  </si>
  <si>
    <t>COOPERATIVA MULTISERVICIOS COMUNITARIOS DE SANTANDER</t>
  </si>
  <si>
    <t>FUNDACIÓN PARA EL BIENESTAR Y LA PAZ FUNBIENPAZ</t>
  </si>
  <si>
    <t>FUNDACION PERTENENCIA</t>
  </si>
  <si>
    <t>COOPERATIVA MULTIACTIVA DE FLORIDABLANCA COOPMULTIFLOR</t>
  </si>
  <si>
    <t>FUNDACION CAMINOS</t>
  </si>
  <si>
    <t>FUNDACIÓN GRANITOS DE PAZ</t>
  </si>
  <si>
    <t>CORPORACION DESARROLLO SOCIAL Y COMUNITARIO CORDESCO</t>
  </si>
  <si>
    <t>COOPERATIVA MULTIACTIVA GESTORAS DEL DESARROLLO EN COLOMBIA</t>
  </si>
  <si>
    <t>FUNDACIÓN SEMILLAS DE VIDA PARA COLOMBIA (FUNSEVIDA)</t>
  </si>
  <si>
    <t>FUNDACIÓN MULTIACTIVA PRODESARROLLO COMUNITARIO ONG FUNPRODEC</t>
  </si>
  <si>
    <t>FUNDACION PARA EL DESARROLLO SOCIAL DE COLOMBIA FUNDESOCOL</t>
  </si>
  <si>
    <t>COOPERATIVA MULTIACTIVA DE MADRES COMUNITARIAS DE SAN CARLOS</t>
  </si>
  <si>
    <t>ASOCIACIÓN AFROCOLOMBIANA BENKOS BIOHO</t>
  </si>
  <si>
    <t xml:space="preserve">ASOCIACIÓN DE PADRES DE FAMILIA DEL HOGAR INFANTIL NUEVO AMANECER </t>
  </si>
  <si>
    <t>ASOCIACIÓN MORICHAL PARA EL DESARROLLO DE PROGRAMAS SOCIALES</t>
  </si>
  <si>
    <t>FUNDACION DE INVESTIGACIÓN AGROAMBIENTAL IAJM</t>
  </si>
  <si>
    <t>ASOCIACIÓN DE PADRES DE FAMILIA DEL HOGAR INFANTIL FRESITAS</t>
  </si>
  <si>
    <t>ASOCIACIÓN COMUNITARIA DE FAMILIAS USUARIAS DEL SERVICIO DEL ICBF PROGRAMA HOGARES DE BIENESTAR DEL MUNICIPIO DE SARAVENA</t>
  </si>
  <si>
    <t>ASOCIACIÓN DE APOYO AL DESARROLLO</t>
  </si>
  <si>
    <t>COOPERATIVA DE PROFESIONALES AL SERVICIO DE ARAUCA</t>
  </si>
  <si>
    <t>FUNDACION PARA EL DESARROLLO Y LA RENOVACION SOCIAL</t>
  </si>
  <si>
    <t>FUNDACION AMERICA</t>
  </si>
  <si>
    <t>ASOCIACIÓN DE PADRES USUARIOS PROGRAMA HOGARES COMUNITARIOS</t>
  </si>
  <si>
    <t>CENTRO DE ATENCION PARA EL DESARROLLO COMUNITARIO</t>
  </si>
  <si>
    <t>ASOCIACIÓN DE PADRES DE FLIA H. I. VILLALOLA</t>
  </si>
  <si>
    <t>ASOCIACIÓN MUJER Y GENERO</t>
  </si>
  <si>
    <t>FUNDACIÓN CARULLA</t>
  </si>
  <si>
    <t>HIJAS DE LA CARIDAD DE SAN VICENTE DE PAUL</t>
  </si>
  <si>
    <t>FUNDACIÓN JORGE OTERO DE FRANCISCO Y MARÍA LIÉVANO DE OTERO</t>
  </si>
  <si>
    <t>CAJA COLOMBIANA DE SUBSIDIO FAMILIAR</t>
  </si>
  <si>
    <t>FUNDACION NIÑO JESUS</t>
  </si>
  <si>
    <t>HERMANAS DEL NIÑO JESUS POBRE</t>
  </si>
  <si>
    <t>OBRA MISIONERA DE JESUS Y MARIA</t>
  </si>
  <si>
    <t>JARDIN INFANTIL OBRERO</t>
  </si>
  <si>
    <t>ORDEN DE HERMANOS MENORES CAPUCHINOS</t>
  </si>
  <si>
    <t>CONGREGACIÓN DE LAS RELIGIOSAS SIERVAS DE JESÚS DE LA CARIDAD</t>
  </si>
  <si>
    <t>ASOCIACIÓN PARQUE EL CANADA</t>
  </si>
  <si>
    <t>EL PORTAL FUNDACION</t>
  </si>
  <si>
    <t>ALDEAS INFANTILES SOS COLOMBIA</t>
  </si>
  <si>
    <t>FUNDACION JESUS Y MARIA</t>
  </si>
  <si>
    <t>CLUB DE LEONES BOGOTA SAN AGUSTIN</t>
  </si>
  <si>
    <t>CONGREGACIÓN HERMANAS PEQUEÑAS APOSTOLES DE LA REDENCIÓN</t>
  </si>
  <si>
    <t>FE Y ALEGRIA DE COLOMBIA</t>
  </si>
  <si>
    <t>FUNDACIÓN SOLIDARIDAD POR COLOMBIA</t>
  </si>
  <si>
    <t>CENTRO INFANTIL MADRE DE DIOS TRIBILIN</t>
  </si>
  <si>
    <t>ASOCIACIÓN DE PADRES DE FAMILIA HOGAR INFANTIL EL PRINCIPITO</t>
  </si>
  <si>
    <t>ASOCIACIÓN DE PADRES DE FAMILIA HOGAR INFANTIL GUACAMAYAS</t>
  </si>
  <si>
    <t>ASOCIACIÓN USUARIOS DEL HOGAR INFANTIL CHIQUILINES</t>
  </si>
  <si>
    <t>CORPORACION DE DESARROLLO COMUNITARIO CIUDAD HUNZA</t>
  </si>
  <si>
    <t>ASOCIACIÓN DE PADRES DE FLIA DEL HOGAR INFANTIL BELEN VEC O COM</t>
  </si>
  <si>
    <t>CLUB DE LEONES DE BARRANQUILLA AEROPUERTO INTERNACIONAL</t>
  </si>
  <si>
    <t>CAJA SANTANDEREANA DE SUBSIDIO FAMILIAR CAJASAN</t>
  </si>
  <si>
    <t>CAJA DE COMPENSACIÓN FAMILIAR</t>
  </si>
  <si>
    <t>SOCIEDAD SAN VICENTE DE PAUL</t>
  </si>
  <si>
    <t>ASOCIACIÓN DE PADRES DE FAMILIA HOGAR INANTIL ACOMUNAL ZONA</t>
  </si>
  <si>
    <t>ASOCIACIÓN DE PADRES DE FAMILIA DEL HOGAR INFANTIL BAMBI</t>
  </si>
  <si>
    <t>ASOCIACIÓN DE PADRES DE FAMILIA DEL HOGAR INFANTILDINO</t>
  </si>
  <si>
    <t>ASOCIACIÓN DE PADRES DE FAMILIA DEL HOGAR INFANTIL LA ALEGRIA DE VIVIR</t>
  </si>
  <si>
    <t>ASOCIACIÓN DE PADRES DE FAMILIA DEL HOGAR INFANTIL PIOLIN</t>
  </si>
  <si>
    <t xml:space="preserve">ASOCIACIÓN DE PADRES DE FAMILIA DEL HOGAR INFANTIL PICARDIAS </t>
  </si>
  <si>
    <t>ASOCIACIÓN DE PADRES DE FAMILIA DEL HOGAR INFANTIL JARDINCITO ALEGRE</t>
  </si>
  <si>
    <t>ASOCIACIÓN DE PADRES DE FAMILIA HOGAR INFANTIL EL TRENCITO</t>
  </si>
  <si>
    <t>ASOCIACIÓN DE PADRES DE FAMILIA HOGAR INFANTIL DUMBO</t>
  </si>
  <si>
    <t>ASOCIACIÓN DE PADRES DE FAMILIA DEL HOGAR INFANTIL EL BOSQUECILLO</t>
  </si>
  <si>
    <t>CENTRO COMUNITARIO PARA LA INFANCIA LAS GRANJAS</t>
  </si>
  <si>
    <t>ASOCIACIÓN DE PADRES DE FAMILIA DEL HOGAR INFANTIL BAMBAM DEL MUNICIPIO DE BARRANCABERMEJA</t>
  </si>
  <si>
    <t>CAJA DE COMPENSACIÓN FAMILIAR DEL VALLE DEL CAUCA COMFAMILIAR ANDI COMFANDI</t>
  </si>
  <si>
    <t>HOGAR INFANTIL BARRIO LLERAS CAMARGO</t>
  </si>
  <si>
    <t>CLUB ACTIVO INTERNACIONAL DE CALI</t>
  </si>
  <si>
    <t>HOGAR INFANTIL JUGUETONES</t>
  </si>
  <si>
    <t>HOGAR INFANTIL CENTRO DE ATENCION INTEGRAL AL PREESCOLAR DEL CENTRO SAN VICENTE CASA SANTO DOMINGO</t>
  </si>
  <si>
    <t>HOGAR INFANTIL VILLACOLOMBIA</t>
  </si>
  <si>
    <t>HOGAR INFANTIL EL AMPARO DE LOS NIÑOS</t>
  </si>
  <si>
    <t>HOGAR INFANTIL GERARDO VALENCIA CANO</t>
  </si>
  <si>
    <t>CENTRO COMUNITARIO INFANTIL DE DOCORDO</t>
  </si>
  <si>
    <t>HOGAR INFANTIL LA INDEPENDENCIA</t>
  </si>
  <si>
    <t>HOGAR INFANTIL TEOFILO R. POTES</t>
  </si>
  <si>
    <t>HOGAR INFANTIL LOS DELFINES</t>
  </si>
  <si>
    <t>FUNDACION LOS CALEÑITOS GLADYS CANDELO</t>
  </si>
  <si>
    <t>HOGAR INFANTIL RIN RIN RENACUAJO</t>
  </si>
  <si>
    <t>ASOCIACIÓN DE PADRES DE FAMILIA DE NIÑOS Y NIÑAS USUARIOS DEL HOGAR INFANTIL COMUNITARIO LOS COCHES</t>
  </si>
  <si>
    <t>ASOCIACIÓN DE PADRES DE FAMILIA DE NIÑOS Y NIÑAS USUARIOS HOGAR INFANTIL COMUNITARIO LA ABEJITA</t>
  </si>
  <si>
    <t>ASOCIACIÓN SAN LUCAS DE CARTAGENA</t>
  </si>
  <si>
    <t>ASOCIACIÓN DE PADRES DE FAMILIA DE NIÑOS Y NIÑAS USUARIOS HOGAR INFANTIL COMUNITARIO ESPAÑA</t>
  </si>
  <si>
    <t>ASOCIACIÓN DE PADRES DE FAMILIA DE NIÑOS Y NIÑAS USUARIOS DEL HOGAR INFANTIL COMUNITARIO DANIEL LEMAITRE</t>
  </si>
  <si>
    <t>ASOCIACIÓN DE PADRES DE FAMILIA DE NIÑOS Y NIÑAS USUARIOS DEL HOGAR INFANTIL COMUNITARIO BOSTON</t>
  </si>
  <si>
    <t>ASOCIACIÓN DE PADRES DE FAMILIA DE NIÑOS Y NIÑAS USUARIOS DEL HOGAR INFANTIL COMUNITARIO LOS MANGOS</t>
  </si>
  <si>
    <t>ASOCIACIÓN DE PADRES DE FAMILIA DE NIÑOS Y NIÑAS USUARIOS DEL HOGAR INFANTIL COMUNITARIO EL FARO</t>
  </si>
  <si>
    <t>ASOCIACIÓN DE PADRES DE FAMILIA DE NIÑOS Y NIÑAS USUARIOS DEL HOGAR INFANTIL LOS CLARINES</t>
  </si>
  <si>
    <t>ASOCIACIÓN DE PADRES DE FAMILIA DE NIÑOS Y NIÑAS USUARIOS DEL HOGAR INFANTIL COMUNITARIO LOS NARANJOS</t>
  </si>
  <si>
    <t>ASOCIACIÓN DE PADRES DE FAMILIA DE NIÑOS Y NIÑAS USUARIOS DEL HOGAR INFANTIL COMUNITARIO MÍ PORVENIR</t>
  </si>
  <si>
    <t>ASOCIACIÓN DE PADRES DE FAMILIA DEL HOGAR INFANTIL COMUNITARIO DULCES SUEÑOS</t>
  </si>
  <si>
    <t>ASOCIACIÓN DE PADRES DE FAMILIA DE NIÑOS Y NIÑAS USUARIOS DEL HOGAR INFANTIL COMUNITARIO EL LABRADOR</t>
  </si>
  <si>
    <t>FUNDACION HOGAR JUVENIL</t>
  </si>
  <si>
    <t>ASOCIACIÓN DE PADRES DE FAMILIA DE NIÑOS Y NIÑAS USUARIOS DEL HOGAR INFANTIL COMUNITARIO LA CANDELARIA</t>
  </si>
  <si>
    <t>CAJA DE COMPENSACIÓN FAMILIAR DE NORTE DE SANTANDER COMFANORTE</t>
  </si>
  <si>
    <t>CAJA DE COMPENSACIÓN FAMILIAR DEL ORIENTE COLOMBIANO</t>
  </si>
  <si>
    <t>ASOCIACIÓN DE PADRES DE FAMILIA DEL HOGAR INFANTIL PILATUNAS</t>
  </si>
  <si>
    <t>ASOCIACIÓN DE PADRES DE FAMILIA HOGAR INFANTIL EL PORVENIR</t>
  </si>
  <si>
    <t>ASOCIACIÓN DE PADRES DE FAMILIA DEL HOGAR INFANTIL VECINAL MAFALDA</t>
  </si>
  <si>
    <t>ASOCIACIÓN DE PADRES DE FAMILIA DEL HOGAR INFANTIL GLOBITOS</t>
  </si>
  <si>
    <t>ASOCIACIÓN DE PADRES DE FAMILIA HOGAR INFANTIL BLANCA NIEVES</t>
  </si>
  <si>
    <t>ASOCIACIÓN DE PADRES DE FAMILIA HOGAR INFANTIL CAPERUCITA</t>
  </si>
  <si>
    <t>ASOCIACIÓN DE PADRES DE FAMILIA HOGAR INFANTIL EL MANANTIAL</t>
  </si>
  <si>
    <t>HOGAR INFANTIL PINOCHO</t>
  </si>
  <si>
    <t>ASOCIACIÓN DE PADRES DE FAMILIA DEL HOGAR INFANTIL PULGARCITO DEL MUNICIPIO DEL ESPINAL DEPARTAMENTO DEL ESPINAL TOLIMA</t>
  </si>
  <si>
    <t>ASOCIACIÓN DE PADRES DE FAMILIA DEL HOGAR INFANTIL PICARDIAS DEL MUNICIPIO DE IBAGUE DEPARTAMENTO DEL TOLIMA</t>
  </si>
  <si>
    <t>JARDIN INFANTIL SANTA BERNARDITA</t>
  </si>
  <si>
    <t>HOGAR INFANTIL VILLAMARIA</t>
  </si>
  <si>
    <t>HOGAR INFANTIL LA TOSCANA</t>
  </si>
  <si>
    <t>HOGAR INFANTIL BELLAVISTA</t>
  </si>
  <si>
    <t>HOGAR INFANTIL LAS PALOMAS</t>
  </si>
  <si>
    <t>HOGAR INFANTIL PULGARCITO</t>
  </si>
  <si>
    <t>HOGAR INFANTIL MARTINITA ANGEL</t>
  </si>
  <si>
    <t xml:space="preserve">HOGAR INFANTIL LOS OSITOS </t>
  </si>
  <si>
    <t>HOGAR INFANTIL FLORIDA BLANCA</t>
  </si>
  <si>
    <t>HOGAR INFANTIL MICHIN</t>
  </si>
  <si>
    <t>HOGAR INFANTIL VERSALLES</t>
  </si>
  <si>
    <t>FUNDACIÓN FESCO</t>
  </si>
  <si>
    <t>FUNDACIÓN DE ATENCIÓN A LA NIÑEZ FAN</t>
  </si>
  <si>
    <t>CORPORACIÓN CONGREGACIÓN HERMANAS DE LA PROVIDENCIA SOCIAL CRISTIANA</t>
  </si>
  <si>
    <t>COMITE PRIVADO DE ASISTENCIA A LA NIÑEZ PAN</t>
  </si>
  <si>
    <t>ASOCIACIÓN DE PADRES USUARIOS DEL HOGAR INFANTIL LA ALEGRIA</t>
  </si>
  <si>
    <t>ASOCIACIÓN DE PADRES DE FAMILIA Y NIÑOS Y NIÑAS USUARIOS DEL HOGAR INFANTIL LA ESPERANZA.</t>
  </si>
  <si>
    <t>PRESENCIA COLOMBO SUIZA</t>
  </si>
  <si>
    <t>ASOCIACIÓN DE PADRES Y VECINOS DEL HOGAR INFANTIL EL TURPIAL</t>
  </si>
  <si>
    <t>FUNDACIÓN BIENESTAR DEL NIÑO</t>
  </si>
  <si>
    <t>FUNDACION UNIVERSITARIA AUTONOMA DE LAS AMERICAS</t>
  </si>
  <si>
    <t>ASOCIACIÓN DE PADRES DE FAMILIAS Y SOCIOS DEL CENTRO DE DESARROLLO INFANTIL CDI SAGRADO CORAZÓN</t>
  </si>
  <si>
    <t>CORPORACIÓN EL MINUTO DE DIOS DE GARZON</t>
  </si>
  <si>
    <t>ASOCIACIÓN DE PADRES DE FAMILIA</t>
  </si>
  <si>
    <t>ASOCIACIÓN DE PADRES DE FAMILIA Y VECINOS DEL BARRIO LAS BRISAS</t>
  </si>
  <si>
    <t>ASOCIACIÓN DE PADRES DE FAMILIA Y VECINOS DEL HOGAR INFANTIL LA ISLA DEL BARRIO OBRERO</t>
  </si>
  <si>
    <t>ASOCIACIÓN DE PADRES DE FAMILIA HOGAR INFANTIL BARAYA</t>
  </si>
  <si>
    <t xml:space="preserve">ASOCIACIÓN DE PADRES DE FAMILIA DEL HOGAR INFANTIL CAMPOALEGRE </t>
  </si>
  <si>
    <t>CAJA DE COMPENSACION FAMILIAR DEL CAQUETA COMFACA</t>
  </si>
  <si>
    <t>ASOCIACIÓN DE PADRES DE FAMILIA Y VECINOS DEL HOGAR INFANTIL DEL DONCELLO</t>
  </si>
  <si>
    <t>ASOCIACIÓN DE PADRES DE FAMILIA Y VECINOS DEL HOGAR INFANTIL SOLANO</t>
  </si>
  <si>
    <t>ASOCIACIÓN DE PADRES DE FAMILIA Y VECINOS HOGAR INFANTIL LA MONTAÑITA</t>
  </si>
  <si>
    <t>ASOCIACIÓN PADRES DE FAMILIA Y VECINOS DEL HOGAR INFANTIL LOS OLIVOS</t>
  </si>
  <si>
    <t>ASOCIACIÓN DE PADRES DE FAMILIA Y VECINOS DEL HOGAR INFANTIL VALPARAISO</t>
  </si>
  <si>
    <t>ASOCIACIÓN DE PADRES DE FAMILIA Y VECINOS DEL HOGAR INFANTIL CHIQUITINES</t>
  </si>
  <si>
    <t>ASOCIACIÓN DE PADRES DE FAMILIA Y VECINOS HOGAR INFANTIL CARTAGENA DELCHAIRA</t>
  </si>
  <si>
    <t>ASOCIACIÓN DE PADRES DE FAMILIA Y VECINOS HOGAR INFANTIL LUIS HUMBERTO FERRO</t>
  </si>
  <si>
    <t xml:space="preserve">FUNDACION DE PROMOCION INTEGRAL Y TRABAJO COMUNITARIO CORAZON DE MARIA </t>
  </si>
  <si>
    <t xml:space="preserve">HOGAR INFANTIL COMUNITARIO LA MILAGROSA </t>
  </si>
  <si>
    <t>HOGAR INFANTIL SAN PEDRO</t>
  </si>
  <si>
    <t>HOGAR INFANTIL MI PEQUEÑO MUNDO</t>
  </si>
  <si>
    <t>HOGAR INFANTIL BLANCA NIEVES</t>
  </si>
  <si>
    <t>HOGAR INFANTIL RAYITO DE SOL</t>
  </si>
  <si>
    <t>CONGREGACIÓN RELIGIOSA SIERVAS DE LA MADRE DE DIOS</t>
  </si>
  <si>
    <t>ASOCIACIÓN PADRES FAMILIA VECINOS HOGAR INFANTIL SANTA TERESITA</t>
  </si>
  <si>
    <t>ASOCIACIÓN DE PADRES DE FAMILIA Y VECINOS DEL HOGAR INFANTIL COMUNITARIO SANTUARIO</t>
  </si>
  <si>
    <t>ASOCIACIÓN DE PADRES DE FAMILIA Y VECINOS DEL HOGAR INFANTIL CAIP DOSQUEBRADAS</t>
  </si>
  <si>
    <t>CENTRO DE ATENCION INTEGRAL AL PREESCOLAR BARRIOS DEL NORTE</t>
  </si>
  <si>
    <t>ASOCIACIÓN DE PADRES DE FAMILIA Y VECINOS DEL HOGAR INFANTIL CAIP ARAUCARIAS</t>
  </si>
  <si>
    <t>ASOCIACIÓN DE PADRES DE FLIA Y VECINOS DEL HOGAR INFANTIL COMUNITARIO LA VIRGINIA</t>
  </si>
  <si>
    <t>ASOCIACIÓN DE PADRES DE FAMILIA Y VECINOS DEL HOGAR INFANTIL COMUNITARIO GOLONDRINAS</t>
  </si>
  <si>
    <t>ASOCIACIÓN DE PADRES DE FAMILIA Y VECINOS DEL HOGAR INFANTIL COMUNITARIO OTUN</t>
  </si>
  <si>
    <t>ASOCIACIÓN DE PADRES DE FAMILIA Y VECINOS DE LA BADEA</t>
  </si>
  <si>
    <t>HOGAR INFANTIL FRANCISCO JOSE DE CALDAS</t>
  </si>
  <si>
    <t>HOGAR INFANTIL EL ESPEJUELO</t>
  </si>
  <si>
    <t>HOGAR INFANTIL CALOTO</t>
  </si>
  <si>
    <t>CORPORACION PARA EL DESARROLLO DEL CAUCA CORPOCAUCA</t>
  </si>
  <si>
    <t>HOGAR INFANTIL JUANITA PIENDAMO</t>
  </si>
  <si>
    <t>INSTITUCION HOGAR INFANTIL AMOR Y ALEGRIA</t>
  </si>
  <si>
    <t>HOGAR INFANTIL MIS AMIGUITOS</t>
  </si>
  <si>
    <t>HOGAR INFANTIL TIERRADENTRO</t>
  </si>
  <si>
    <t>HOGAR INFANTIL ALMAGUER</t>
  </si>
  <si>
    <t>DIOCESIS DE ISTMINA TADO</t>
  </si>
  <si>
    <t xml:space="preserve">ASOCIACIÓN DE PADRES DE FAMILIA Y VECINOS DEL CAIP CARMEN DE ATRATO CHOCO </t>
  </si>
  <si>
    <t>JUNTA DE BENEFICENCIA BAUDILIO ACERO</t>
  </si>
  <si>
    <t>ASOCIACIÓN DE PADRES DE FAMILIA, OTRAS MODALIDADES DE ATENCIÓN A LA PRIMERA INFANCIA DEL HOGAR INFANTIL PERSONITAS DEL BARRIO BO</t>
  </si>
  <si>
    <t>ASOCIACIÓN DE PADRES DE FAMILIA Y OTRAS MODALIDADES DE ATENCION A LA PRIMERA INFANCIA DEL HOGAR INFANTIL JOSE M AVELLANEDA DE G</t>
  </si>
  <si>
    <t>CLUB KIWANIS DE TUNJA</t>
  </si>
  <si>
    <t>ASOCIACIÓN DE FAMILIA Y VECINOS DEL HOGAR INFANTIL DE SAMACA</t>
  </si>
  <si>
    <t>ASOCIACIÓN DE PADRES DE FAMILIA Y VECINOS DEL HOGAR INFANTIL EL EDEN PAZ DE RIO</t>
  </si>
  <si>
    <t>CORPORACIÓN DIOCESANA PRO COMUNIDAD CRISTIANA</t>
  </si>
  <si>
    <t>HOGAR INFANTIL SAN JOSE</t>
  </si>
  <si>
    <t>CENTRO COMUNITARIO PARA LA INFANCIA TOMAS URIBE URIBE</t>
  </si>
  <si>
    <t>HOGAR INFANTIL LIBARDO MADRID VALDERRAMA</t>
  </si>
  <si>
    <t>HOGAR INFANTIL ALEGRIA INFANTIL</t>
  </si>
  <si>
    <t>HOGAR INFANTIL EL JARDÍN</t>
  </si>
  <si>
    <t>HOGAR INFANTIL SONRISITAS LA MARINA</t>
  </si>
  <si>
    <t>HOGAR INFANTIL MI PEQUEÑO TALLER</t>
  </si>
  <si>
    <t>ASOCIACIÓN DE PADRES DE FAMILIA DEL HOGAR INFANTIL DE CUMARAL</t>
  </si>
  <si>
    <t>ASOCIACIÓN DE PADRES Y VECINOS DEL HOGAR INFANTIL RAFAEL POMBO</t>
  </si>
  <si>
    <t>ORGANIZACION INDIGENA DE LA GUAJIRA YANAMA</t>
  </si>
  <si>
    <t>ASOCIACIÓN DE PADRES DE FAMILIA DE FAMILIA DEL HOGAR INFANTIL LOS CLAVELITOS</t>
  </si>
  <si>
    <t>ASOCIACIÓN DE PADRES HOGAR INFANTIL PAILITAS</t>
  </si>
  <si>
    <t>ASOCIACIÓN DE PADRES DE FAMILIA DEL HOGAR INFANTIL LAS DALIAS</t>
  </si>
  <si>
    <t>ASOCIACIÓN DE PADRES DE FAMILIA DEL HOGAR INFANTIL BECERRIL</t>
  </si>
  <si>
    <t>ASOCIACIÓN DE PADRES DE FAMILIA DEL HOGAR INFANTIL GUTAPURI</t>
  </si>
  <si>
    <t>ASOCIACIÓN DE PADRES Y VECINOS DEL HOGAR INFANTIL VECINAL LA ORQUIDEA</t>
  </si>
  <si>
    <t>ASOCIACIÓN DE PADRES DE FAMILIA DEL HOGAR INFANTIL LA JAGUA DE IBIRICO</t>
  </si>
  <si>
    <t>ASOCIACIÓN DE PADRES DE FAMILIA DEL HOGAR INFANTIL AGUACHICA</t>
  </si>
  <si>
    <t>ASOCIACIÓN DE PADRES DE FAMILIA DE HOGAR INFANTIL CODAZZI</t>
  </si>
  <si>
    <t>ASOCIACIÓN DE PADRES DE FAMILIA DEL HOGAR INFANTIL EL JAZMIN</t>
  </si>
  <si>
    <t>ASOCIACIÓN DE PADRES DE FAMILIA DEL HOGAR INFANTIL DOCE DE OCTUBRE</t>
  </si>
  <si>
    <t>SECRETARIADO ARQUIDIOCESANO DE PASTORAL SOCIAL CARITAS VILLAVICENCIO</t>
  </si>
  <si>
    <t>FUNDACIÓN ESPERANZA VIVA</t>
  </si>
  <si>
    <t>ASOCIACIÓN DE PADRES DE FAMILIA DE LOS HOGARES COMUNITARIOS DE BIENESTAR MULTIPLE PIENDAMONITOS</t>
  </si>
  <si>
    <t>FUNDACION AMIGOS POR COLOMBIA</t>
  </si>
  <si>
    <t>FUNDACION EDUCATIVA ANA CARMELA GOMEZ DE LOPEZ</t>
  </si>
  <si>
    <t>ASOCIACIÓN DE PADRES DE FAMILIA DE HOGARES DE BIENESTAR EL CARMEN DOS</t>
  </si>
  <si>
    <t>CORPORACION INSTITUTO PAULO FREIRE</t>
  </si>
  <si>
    <t>FUNDACION CASA HOGAR NUESTRO SUEÑOS</t>
  </si>
  <si>
    <t>FUNDACION DESPERTAR SOLIDARIO</t>
  </si>
  <si>
    <t>FUNDACION PARA EL DESARROLLO INTEGRAL SOSTENIBLE ENERGIA VITAL</t>
  </si>
  <si>
    <t>FUNDACION SEMBRANDO ESPERANZA</t>
  </si>
  <si>
    <t>CORPORACIÓN COLEGIO TRIGAL DEL NORTE</t>
  </si>
  <si>
    <t>ASOCIACIÓN DE PADRES DE FAMILIA DE VECINOS DEL HOGAR INFANTIL LA VORAGINE</t>
  </si>
  <si>
    <t>ASOCIACIÓN DE MUJERES SEMBRADORAS DE PAZ</t>
  </si>
  <si>
    <t>FUNDACION PARA EL DESARROLLO Y BIENESTAR SOCIAL FUNDEBIS</t>
  </si>
  <si>
    <t>ASOCIACIÓN DE MUJERES MADRES CABEZA DE FAMILIA DEL MUNICIPIO DE MITU VAUPES</t>
  </si>
  <si>
    <t>FUNDACION COLOMBIA ACTIVA</t>
  </si>
  <si>
    <t>FUNDACION COSTA SALUDABLE</t>
  </si>
  <si>
    <t>FUNDACIÓN NUEVOS HORIZONTES EL SOL</t>
  </si>
  <si>
    <t>FUNDACION BIENESTAR SOCIAL EN ACCION</t>
  </si>
  <si>
    <t>FUNDACIÓN SEMILLAS DEL SUR</t>
  </si>
  <si>
    <t>FUNDACIÓN EDUCATIVA NUEVA AMERICA</t>
  </si>
  <si>
    <t>FUNDACION PARA EL BIENESTAR DE LA COMUNIDAD PROYECTANDO AMOR</t>
  </si>
  <si>
    <t>FUNDACION PARA EL DESARROLLO SOCIAL INTEGRAL DE LA COMUNIDAD</t>
  </si>
  <si>
    <t>FUNDACION PARA EL DESARROLLO Y LA PROMOCION COMUNITARIA SIGLA FUNDEPRO</t>
  </si>
  <si>
    <t>FUNDACION ESPERANZA Y AMOR</t>
  </si>
  <si>
    <t>FUNDACION ROTARIA DE IPIALES</t>
  </si>
  <si>
    <t>CORPORACION ANIDAR</t>
  </si>
  <si>
    <t>FUNDACION PROYECTANDO FUTURO</t>
  </si>
  <si>
    <t>FUNDACION PARA EL DESARROLLO DE LA CALIDAD EDUCATIVA</t>
  </si>
  <si>
    <t>CORPORACION DE ASESORIAS PARA EL DESARROLLO Y FORTALECIMIENTO DE PROGRAMAS SOCIALES DE COLOMBIA CORPOASESORIAS</t>
  </si>
  <si>
    <t>COOPERATIVA DE MADRES COMUNITARIAS DEL VALLE DEL CAUCA</t>
  </si>
  <si>
    <t>CORPORACION PARA EL DESARROLLO SOCIAL</t>
  </si>
  <si>
    <t xml:space="preserve"> ASOCIACIÓN DE CABILDOS INDÍGENAS EMBERA WOUNAAN, KATIO, CHAMI Y TULE DEL DEPARTAMENTO DEL CHOCO-OREWA</t>
  </si>
  <si>
    <t>ASOCIACIÓN DE PADRES DE FAMILIA HOGAR INFANTIL GENITH LUQUE</t>
  </si>
  <si>
    <t>CORPORACION PARA EL DESARROLLO COMUNITARIO DE SAN PEDRO</t>
  </si>
  <si>
    <t>ASOCIACIÓN DE PADRES DE FAMILIA DEL HOGAR INFANTIL SAN PEDRO CLAVER DEL MUNICIPIO DE COYAIMA DEL DEPARTAMENTO DEL TOLIMA</t>
  </si>
  <si>
    <t>ASOCIACIÓN DE PROFESIONALES DE COLOMBIA POR LA PAZ</t>
  </si>
  <si>
    <t>CORPORACION SOCIAL PARA EL DESARROLLO</t>
  </si>
  <si>
    <t>CORPORACIÓN COMUNITARIA NUTRIR</t>
  </si>
  <si>
    <t>FUNDACION GIMNASIO MODERNO DEL CAUCA</t>
  </si>
  <si>
    <t>FUNDACIÓN LOS FLAMINGOS</t>
  </si>
  <si>
    <t>ASOCIACIÓN PARA EL MEJORAMIENTO Y DESARROLLO COMUNITARIO</t>
  </si>
  <si>
    <t>FUNDACION ACEPTA EL CAMBIO PARA VIDA NUEVA</t>
  </si>
  <si>
    <t>CORPORACIÓN FORJADORES DE AMOR</t>
  </si>
  <si>
    <t>CORPORACION REGIONAL PARA LA SOLIDARIDAD SOCIAL LA EQUIDAD Y EL RESPETO</t>
  </si>
  <si>
    <t>ASOCIACIÓN DE MADRES COMUNITARIAS ASOMAC</t>
  </si>
  <si>
    <t>FUNDACION FUNDECODES FUNDACION ECONOMICA PARA EL DESARROLLO ECOLOGICO Y SOCIAL</t>
  </si>
  <si>
    <t>ASOCIACIÓN PROGRESISTA COLOMBIANA DE DESARROLLO ASOPROCODES</t>
  </si>
  <si>
    <t>ASOCIACIÓN MEGASALUD</t>
  </si>
  <si>
    <t>FUNDACION SOCIAL SEMILLAS DE ESPERANZA</t>
  </si>
  <si>
    <t>FUNDACION SOCIAL PARA LA PROTECCION DE LA FAMILIA Y EL APOYO A LA PRIMERA INFANCIA</t>
  </si>
  <si>
    <t>FUNDACIÓN UNIDOS POR LA NIÑEZ</t>
  </si>
  <si>
    <t>FUNDACION LUZ Y ESPERANZA</t>
  </si>
  <si>
    <t>FUNDACION RENACER</t>
  </si>
  <si>
    <t>FUNDACION PARA EL DESARROLLO AMBIENTAL Y COMUNITARIO COLOMBIANO</t>
  </si>
  <si>
    <t>ASOCIACIÓN DE MADRES TRABAJADORAS</t>
  </si>
  <si>
    <t>FUNDACIÓN INTEGRACIÓN SOCIAL AFROCOLOMBIANA</t>
  </si>
  <si>
    <t>FUNDACION SEMBRANDO FUTURO</t>
  </si>
  <si>
    <t>CORPORACION UNIDA PARA EL DESARROLLO INTEGRAL</t>
  </si>
  <si>
    <t>CORPORACIÓN NUEVO DIA</t>
  </si>
  <si>
    <t>FUNDACIÓN REALIZANDO SUEÑOS POR COLOMBIA</t>
  </si>
  <si>
    <t>FUNDACIÓN PROGRESAR PARA UN MEJOR VIVIR</t>
  </si>
  <si>
    <t>CORPORACION ECOLOGICA AMBIENTAL Y RECREATIVA FAUNA VIVA</t>
  </si>
  <si>
    <t>ASOCIACIÓN PARA EL DESARROLLO ALIMENTARIO ASORECREO</t>
  </si>
  <si>
    <t>FUNDACION EQUIDAD Y PROGRESO SOCIAL</t>
  </si>
  <si>
    <t>FUNDACION REGIONAL UNIDOS POR UN TERRITORIO CON OPORTUNIDAD, PROGRESO SOCIAL Y PAZ</t>
  </si>
  <si>
    <t>HORIZONTES FUNDACIÓN PARA EL AMOR Y LA SALUD</t>
  </si>
  <si>
    <t>ONG CORPORACION INTERNACIONAL PARA EL DESARROLLO COMUNITARIO DE LA COSTA ATLANTICA</t>
  </si>
  <si>
    <t>ASOCIACIÓN SUAÑOS DEL MAÑANA ASM</t>
  </si>
  <si>
    <t>CORPORACIÓN MUNDO AZUL</t>
  </si>
  <si>
    <t>FUNDACIÓN PARA BRINDAR UN MEJOR VIVIR (FUMVIR)</t>
  </si>
  <si>
    <t>COOPERATIVA COOPUMNAR</t>
  </si>
  <si>
    <t>FUNDACION ANAIJA TUIN WAKUAIPA</t>
  </si>
  <si>
    <t>ASOCIACIÓN MUTUAL AVANZAR</t>
  </si>
  <si>
    <t>FUNDACION ENTRETODOS</t>
  </si>
  <si>
    <t>ASOCIACIÓN PERENNE</t>
  </si>
  <si>
    <t>FUNDACIÓN AUTÓNOMA DE LA MOJANA</t>
  </si>
  <si>
    <t>FUNDACIÓN PROTEGER DEL CHOCO</t>
  </si>
  <si>
    <t>FUNDACION HACIA EL DESARROLLO SOCIAL FUNDES</t>
  </si>
  <si>
    <t>FUNDACION VISIONANDO FUTURO</t>
  </si>
  <si>
    <t>CORPORACION INTEGRAL DE INNOVACION SOCIAL INNOVAR</t>
  </si>
  <si>
    <t>FUNDACION FRATERNIDAD</t>
  </si>
  <si>
    <t>FUNDACION PROYECTO URBANIZACION LOS MANGOS</t>
  </si>
  <si>
    <t>FUNDACION PROYECTO NUEVO</t>
  </si>
  <si>
    <t>FUNDACION MIL SEMILLAS</t>
  </si>
  <si>
    <t>FUNDACION SUPULA ANAIN WAYUU</t>
  </si>
  <si>
    <t>CORPORACIÓN COMUNITARIA COCRECER</t>
  </si>
  <si>
    <t>ASOCIACIÓN UNIDOS POR LA INFANCIA</t>
  </si>
  <si>
    <t>ASOCIACIÓN AÑOS MARAVILLOSOS</t>
  </si>
  <si>
    <t>ASOCIACIÓN DE MUJERES ETNICAS COLOMBIANAS</t>
  </si>
  <si>
    <t>CORPORACIÓN ESPERANZA DE PAZ</t>
  </si>
  <si>
    <t>FUNDACION SOCIAL PARA EL DESARROLLO DE LA SABANA</t>
  </si>
  <si>
    <t>CORPORACION PARA EL DESARROLLO SOCIAL Y EL BIENESTAR FAMILIAR</t>
  </si>
  <si>
    <t>CORPORACION ABRAHAN LINCOLN</t>
  </si>
  <si>
    <t>FUNDACIÓN FAMILIA MUJER INFANCIA FUNAMI</t>
  </si>
  <si>
    <t>CORPORACIÓN COMUNIQUÉMONOS</t>
  </si>
  <si>
    <t>FUNDACION ASOCIACIÓN CREANDO FUTURO ASOCREF</t>
  </si>
  <si>
    <t>ASOCIACIÓN PADRES HOGARES DE BIENESTAR RIOSUCIO NUMERO 2</t>
  </si>
  <si>
    <t>FUNDACION FUTURO Y VALORES</t>
  </si>
  <si>
    <t>FUNDACIÓN GRANITO DE ARENA</t>
  </si>
  <si>
    <t>FUNDACIÓN WALE KERU</t>
  </si>
  <si>
    <t>FUNDACION TALATAA</t>
  </si>
  <si>
    <t>FUNDACION COMUNITARIA LOS NIÑOS SON FELICES</t>
  </si>
  <si>
    <t>FUNDACION TODO POR COLOMBIA</t>
  </si>
  <si>
    <t>FUNDACIÓN MUJERES PRO CASANARE</t>
  </si>
  <si>
    <t>ASOCIACIÓN DE MADRES COMUNITARIAS Y PADRES USUARIOS DEL PROGRAMA HOGARES COMUNITARIOS DE LA ESTANCIA Y BARRIOS VECINOS</t>
  </si>
  <si>
    <t>FUNDACION GRANITO DE MOSTAZA DE BOCACHICA</t>
  </si>
  <si>
    <t>FUNDACION ALIANZA PARA EL BIEN SOCIAL</t>
  </si>
  <si>
    <t>FUNDACIÓN PRONIÑOS DE HOY PARA HOMBRES DEL MAÑANA</t>
  </si>
  <si>
    <t>FUNDACION PADRE DAMIAN</t>
  </si>
  <si>
    <t>ASOCIACIÓN DE MADRES COMUNITARIAS DE BIENESTAR FAMILIAR RIO SUCIO N° 1</t>
  </si>
  <si>
    <t>CORPORACIÓN HUELLAS DE AMOR PARA TU VIDA CORHUELLAS</t>
  </si>
  <si>
    <t>FUNDACIÓN PARA EL DESARROLLO SOCIAL Y AMBIENTAL DE SUCRE</t>
  </si>
  <si>
    <t>CORPORACION SERVIRED</t>
  </si>
  <si>
    <t>ASOCIACIÓN DE PADRES DE FAMILIA DEL HOGAR INFANTIL COMUNITARIO RAYITO DE SOL</t>
  </si>
  <si>
    <t>FUNDACION FUENTE DE VIDA</t>
  </si>
  <si>
    <t>FUNDACION PARA EL DESARROLLO SOCIAL Y COMUNITARIO LA LUZ</t>
  </si>
  <si>
    <t>FUNDACION BIOPSICOSOCIAL JRP</t>
  </si>
  <si>
    <t>FUNDACION COLEGIO MIXTO LA ESPERANZA</t>
  </si>
  <si>
    <t>FUNDACIÓN ARCOÍRIS DE AMOR</t>
  </si>
  <si>
    <t>CORPORACION ABRAZAR</t>
  </si>
  <si>
    <t>CORPORACIÓN MI TIERRA</t>
  </si>
  <si>
    <t>FUNDACIÓN BIENESTAR</t>
  </si>
  <si>
    <t>ASOCIACIÓN PADESO CONSTRUYENDO FUTURO</t>
  </si>
  <si>
    <t>FUNDACIÓN AFECTO</t>
  </si>
  <si>
    <t>FUNDACIÓN INNOVANDO VIDAS</t>
  </si>
  <si>
    <t>FUNDACIÓN SAN JORGE EN ACCIÓN</t>
  </si>
  <si>
    <t>FUNDACIÓN EDUCATIVA AUTÓNOMA DE COLOMBIA FUNEDAUCOL</t>
  </si>
  <si>
    <t>FUNDACIÓN BETEL CASA DE DIOS</t>
  </si>
  <si>
    <t>ASOCIACIÓN EDUCATIVA Y CULTURAL AÑOS MARAVILLOSOS</t>
  </si>
  <si>
    <t>FUNDACION AGUA PARA TODOS</t>
  </si>
  <si>
    <t xml:space="preserve">LICEO TÉCNICO SUPERIOR ADSCRITO A LA CORPORACIÓN UNIVERSITARIA AUTÓNOMA DEL CAUCA </t>
  </si>
  <si>
    <t>FUNDACION SAN JUAN BOSCO</t>
  </si>
  <si>
    <t>FUNDACION AFROCOLOMBIANA RAIZALES</t>
  </si>
  <si>
    <t>COOPERATIVA MULTIACTIVA DE COMERCIALIZACION DE COLOMBIA PRECOOPVIVERES</t>
  </si>
  <si>
    <t>FUNDACION CHOCO SOCIAL</t>
  </si>
  <si>
    <t>FUNDACION PARA EL DESARROLLO SOCIAL DEL ROBLE Y LA COSTA ATLANTICA</t>
  </si>
  <si>
    <t>FUNDACION FUTURO SOCIAL</t>
  </si>
  <si>
    <t>FUNDACION VENGAN A MI Y DESCANSEN FUNVEAMYDES</t>
  </si>
  <si>
    <t>ASOCIACIÓN DE JOVENES INDIGENAS WAYÚU</t>
  </si>
  <si>
    <t>ASOCIACIÓN SEMBRADORES DE ESPERANZA</t>
  </si>
  <si>
    <t>FUNDACIÓN JÓVENES TRABAJANDO POR EL BIENESTAR DEL DARIEN</t>
  </si>
  <si>
    <t>CORPORACIÓN CERES</t>
  </si>
  <si>
    <t>CORPORACIÓN PARA EL DESARROLLO INTEGRAL DE COLOMBIA</t>
  </si>
  <si>
    <t>FUNDACION COMPARTIR</t>
  </si>
  <si>
    <t>FUNDACION PROTEGER</t>
  </si>
  <si>
    <t>ASOCIACIÓN ABRIENDO CAMINOS</t>
  </si>
  <si>
    <t>FUNDACION SIN BARRERA</t>
  </si>
  <si>
    <t>SER LUZ PARA TODAS LAS EDADES SERVIGER</t>
  </si>
  <si>
    <t>FUNDACIÓN MAPATOR</t>
  </si>
  <si>
    <t>FUNDACION SOCIAL DON BOSCO</t>
  </si>
  <si>
    <t>CORPORACION CREO EN MI</t>
  </si>
  <si>
    <t>FUNDACIÓN SERRANIA</t>
  </si>
  <si>
    <t>COOPERATIVA MULTIACTIVA LA NUEVA ESPERANZA</t>
  </si>
  <si>
    <t>ASOCIACIÓN DE PADRES DE FAMILIA DEL HOGAR MULTIPLE AMANECER TAMBEÑO</t>
  </si>
  <si>
    <t>FUNDACION FLORECER DE LA SABANA</t>
  </si>
  <si>
    <t>CENTRO DE INVESTIGACION ACADEMICA Y DESARROLLO TECNOLOGICO DEL OCCIDENTE COLOMBIANO JORGE ELIECER GAITAN CIADET</t>
  </si>
  <si>
    <t>ASOCIACIÓN DE AUTORIDADES TRADICIONALES WAYUU ANATAS WAKUAIPA DE LA ALTA Y MEDIA GUAJIRA</t>
  </si>
  <si>
    <t>ASOCIACIÓN DE PADRES DE HOGARES DE BIENESTAR TIERRA BUENA</t>
  </si>
  <si>
    <t>ASOCIACIÓN DE PADRES DE FAMILIA HOGAR INFANTIL PATICOS DEL SARARE</t>
  </si>
  <si>
    <t>CORPORACIÓN PARA EL ESTUDIO COMPRENSIÓN Y UTILIZACIÓN DE LA INTELIGENCIA CORPOINTELIGENCIA</t>
  </si>
  <si>
    <t>FUNDACION IMIX</t>
  </si>
  <si>
    <t>FUNDACION PORVENIR</t>
  </si>
  <si>
    <t>FUNDACION CONSTRUYENDO TEJIDO SOCIAL</t>
  </si>
  <si>
    <t>FUNDACIÓN PARA EL DESARROLLO SOSTENIBLE DE LA REGIÓN CARIBE</t>
  </si>
  <si>
    <t>FUNDACIÓN LICEO DE LA SABANA</t>
  </si>
  <si>
    <t>CORPORACION EDUCATIVA Y CULTURAL JESÚS AMIGO</t>
  </si>
  <si>
    <t>FUNDACION EDUCATIVA JOSE ANTONIO PAEZ</t>
  </si>
  <si>
    <t>FUNDACION SOCIAL CULTURAL INTEGRAL DEL CARIBE</t>
  </si>
  <si>
    <t>FUNDACION PARA EL DESARROLLO SOCIAL, EDUCATIVO, CULTURAL,AMBIENTAL Y EN SALUD, SOL Y VIDA PARA COLOMBIA</t>
  </si>
  <si>
    <t>FUNDACION FUNDANGEL</t>
  </si>
  <si>
    <t>CORPORACION PARA EL DESARROLLO DE LAS CIENCIAS, LA INVESTIGACION E INNOVACION CODECIN</t>
  </si>
  <si>
    <t>FUNDACION SOCIAL ESFUERZO PROPIO FUNESPRO</t>
  </si>
  <si>
    <t>FUNDACION FUNSOCIAL FAMILIA Y TU</t>
  </si>
  <si>
    <t>ASOCIACIÓN DE PADRES DE HOGARES DE BIENESTAR CONQUISTADORES DE SUEÑOS</t>
  </si>
  <si>
    <t>FUNDACION HUMANITARIA CAMINO VERDES</t>
  </si>
  <si>
    <t>ASOCIACIÓN DE PADRES DE FAMILIA DE NIÑOS Y NIÑAS USUARIOS DEL HOGAR INFANTIL COMUNITARIO LOS LUCEROS</t>
  </si>
  <si>
    <t>ASOCIACIÓN DE PADRES DE NIÑOS Y NIÑAS USUARIOS DEL HOGAR INFANTIL COMUNITARIO LOMAS DEL ROSARIO</t>
  </si>
  <si>
    <t>ASOCIACIÓN DE PADRES DE FAMILIA DE NIÑOS Y NIÑAS DEL HOGAR INFANTIL CENTRO COMUNITARIO PARA LA INFANCIA LO AMADOR</t>
  </si>
  <si>
    <t>ASOCIACIÓN DE PADRES DE FAMILIA DE LOS HOGARES COMUNITARIOS BIENESTAR INTEGRAL DE LA PRIMERA INFANCIA</t>
  </si>
  <si>
    <t>ASOCIACIÓN DE PADRES DE FAMILIA DE NIÑO Y NIÑAS USUARIOS DEL HOGAR INFANTIL COMUNITARIO DON BLAS</t>
  </si>
  <si>
    <t>ASOCIACIÓN DE PADRES DE FAMILIA DE NIÑOS Y NIÑAS USUARIOS DEL HOGAR INFANTIL COMUNITARIO ILUSION DE YURBACO</t>
  </si>
  <si>
    <t>FUNDACIÓN SOCIAL CONSTRUYENDO VIDAS</t>
  </si>
  <si>
    <t>FUNDACIÓN PARA LA INVESTIGACIÓN Y EL DESARROLLO SOCIAL</t>
  </si>
  <si>
    <t>FUNDACION RENACER DE COLOMBIA</t>
  </si>
  <si>
    <t>FUNDACION NACIONAL EN SERVICIOS DE INVERSION SOCIAL</t>
  </si>
  <si>
    <t>FUNDACIONCOMPARTIR PARAEL DESARROLLO INTEGRAL DE INFANCIA,NINEZ ADOLECENCIAY FAMILIA.FUNDACOMPARTIR</t>
  </si>
  <si>
    <t>FUNDACION PARA LA COMUNICACION INTEGRAL Y EL CAMBIO SOCIAL</t>
  </si>
  <si>
    <t>FUNDACION TEJIENDO FUTURO SOCIAL</t>
  </si>
  <si>
    <t>CONSEJO REGIONAL INDIGENA DEL CHOCO</t>
  </si>
  <si>
    <t>FUNDACION MAYOR PARA EL DESARROLLO SOCIAL ATANASIO GIRARDOT</t>
  </si>
  <si>
    <t>ASOCIACIÓN MUJERES E INFANCIA ASOMIN</t>
  </si>
  <si>
    <t>CORPORACIÓN COLOMBIA AVANZA</t>
  </si>
  <si>
    <t>FUNDACION AMOR Y VIDA POR EL CHOCO</t>
  </si>
  <si>
    <t>ASOCIACIÓN DE MUJERES TRABAJADORAS POR LA PRIMERA INFANCIA -AMTPi</t>
  </si>
  <si>
    <t>CORPORACION SOCIO CULTURAL HUELLAS DE SABIDURIA</t>
  </si>
  <si>
    <t>FUNDACIÓN SOLIDARIA CREER</t>
  </si>
  <si>
    <t>FUNDACION PARA EL DESARROLLO COMUNITARIO DEL CARIBE</t>
  </si>
  <si>
    <t>FUNDACION AMANECER CARIBE</t>
  </si>
  <si>
    <t>FUNDACIÓN PARA EL MEJORAMIENTO INTEGRAL DE LA CALIDAD DE VIDA DE LOS COLOMBIANOS CRUZANDO FRONTERAS</t>
  </si>
  <si>
    <t>FUNDACIÓN CONSUELO EN TU VIDA</t>
  </si>
  <si>
    <t>CORPORACION COMUNIDAD DE VIDA</t>
  </si>
  <si>
    <t>FUNDACION UN MUNDO SIN FRONTERAS</t>
  </si>
  <si>
    <t>FUNDACIÓN CENTRO DE DESARROLLO INTENGRAL TEMPRANO EL CARACOLI</t>
  </si>
  <si>
    <t>FUNDACION HUELLAS Y CIELO</t>
  </si>
  <si>
    <t>FUNDACION FUSION CELESTIAL</t>
  </si>
  <si>
    <t>FUNDACION TRANSGREDIR LA INDIFERENCIA</t>
  </si>
  <si>
    <t>FUNDACION MI ALEGRE INFANCIA</t>
  </si>
  <si>
    <t>COOPERATIVA MULTIACTIVA DE AGENTES EDUCATIVAS DE GIRON COOMULDAEG</t>
  </si>
  <si>
    <t>ASOCIACIÓN DE PADRES USUARIOS DE HOGARES DE BIENESTAR VIVIENDO SOÑANDO Y JUGANDO</t>
  </si>
  <si>
    <t>ASOCIACIÓN DE USUARIOS DEL PROGRAMA HOGARES COMUNITARIOS DE BIENESTAR RENACER COMUNA SEIS</t>
  </si>
  <si>
    <t>FUNDACION DE SERVICIOS PARA EL PROGRESO ACTIVO Y LA EQUIDAD SOCIAL (SEPRAES)</t>
  </si>
  <si>
    <t>FUNDACIÓN LA SANTÍSIMA TRINIDAD</t>
  </si>
  <si>
    <t>FUNDACION MULTIACTIVA CONSTRUYENDO CAMINOS SOSTENIBLES DE PAZ PARA UN DESARROLLO EMPRESARIAL, SOCIAL Y COMUNITARIO</t>
  </si>
  <si>
    <t>ASOCIACIÓN DE HOGARES COMUNITARIOS AGRUPADO MIS PRIMEROS SUEÑOS CORREGIMIENTO DE AYACUCHO MUNICIPIO DE LA GLORIA</t>
  </si>
  <si>
    <t>ASOCIACIÓN DE HOGARES COMUNITARIOS AGRUPADO AMANECER INFANTIL DEL MUNICIPIO DE PELAYA</t>
  </si>
  <si>
    <t>ASOCIACIÓN DE AUTORIDADES TRADICIONALES WAYUU APALANCHI</t>
  </si>
  <si>
    <t>FUNDACION PUERTAS PARA EL DESARROLLO</t>
  </si>
  <si>
    <t>CORPORACION NUTRICION SALUD Y BIENESTAR NSB DE COLOMBIA</t>
  </si>
  <si>
    <t>FUNDACIÓN CAMINANDO HACIA UN FUTURO MEJOR FUNCAMINO</t>
  </si>
  <si>
    <t>FUNDACION PROYECTO ALAS</t>
  </si>
  <si>
    <t>FUNDACION JESUS DIVINO PROTECTOR</t>
  </si>
  <si>
    <t>FUNDACIÓN SOCIAL Y CULTURAL AGROAMBIENTE</t>
  </si>
  <si>
    <t>CORPORACION EDUCATIVA LA SABIDURIA</t>
  </si>
  <si>
    <t>MUJERES GESTORAS COMUNITARIAS DE LOS MONTES DE MARIA MUGESCO</t>
  </si>
  <si>
    <t>FUNDACION PARA EL DESARROLLO DE LAS FAMILIAS</t>
  </si>
  <si>
    <t>CORPORACIÓN SOCIOECONOMICA MANOS AL DESARROLLO CORMADES</t>
  </si>
  <si>
    <t>FUNDACIÓN LA GRACIA DE VIVIR</t>
  </si>
  <si>
    <t>FUNDACION UNIDAD Y DESARROLLO SOCIAL</t>
  </si>
  <si>
    <t>CORPORACION INTERNACIONAL PARA EL DESARROLLO SOCIAL Y EMPRESARIAL</t>
  </si>
  <si>
    <t>CORPORACION PIEDRALIPE CORPOPIEDRALIPE</t>
  </si>
  <si>
    <t>ASOCIACIÓN AGROECOLOGICA DEL TOLIMA AETOL</t>
  </si>
  <si>
    <t>FUNDACIÓN POR EL TEJIDO SOCIAL DEL CARIBE</t>
  </si>
  <si>
    <t>FUNDACIÓN EDUCATIVA Y SOCIAL</t>
  </si>
  <si>
    <t>FUNDACION ARQUITECTONICA ESPERANZA AMBIENTAL FUNDARQUESAM</t>
  </si>
  <si>
    <t>ASOCIACIÓN DE MADRES COMUNITARIAS Y PADRES USUARIOS ARCANGELES</t>
  </si>
  <si>
    <t>FUNDACION UNION COLOMBO ESPAÑOLA</t>
  </si>
  <si>
    <t xml:space="preserve">FUNDACIÓN AMOR POR MI PUEBLO </t>
  </si>
  <si>
    <t>CORPORACION BAOBAD</t>
  </si>
  <si>
    <t>PARROQUIA JESUS DE LA DIVINA MISERICORDIA</t>
  </si>
  <si>
    <t>FUNDACION SANTA ENGRACIA</t>
  </si>
  <si>
    <t>CORPORACION PARA LA PROSPERIDAD DE NUESTRA GENTE</t>
  </si>
  <si>
    <t>FUNDACIÓN PARA EL DESARROLLO DEL CAPITAL HUMANO Y PROGRESO DE CIENAGA</t>
  </si>
  <si>
    <t>FUNDACION DE DESARROLLO SOCIAL INTERGLOBAL</t>
  </si>
  <si>
    <t>ASOCIACIÓN FREPAEN</t>
  </si>
  <si>
    <t>ASOCIACIÓN MULTACTIVA Y DE DESARROLLO SOCIAL GIOVANNI CRISTINI CRISTINI</t>
  </si>
  <si>
    <t>ASOCIACIÓN AGRO IMPULSO DEL CHOCO</t>
  </si>
  <si>
    <t>ASOCIACIÓN CAMINOS DE PAZ Y PROSPERIDAD</t>
  </si>
  <si>
    <t>ASOCIACIÓN CAMPO VERDE DEL CHOCO</t>
  </si>
  <si>
    <t>CORPORACIÓN PARA EL DESARROLLO EMPRESARIAL Y SOCIAL DE COLOMBIA CODESCO</t>
  </si>
  <si>
    <t>FUNDACIÓN ALCANZANDO NUESTROS SUEÑOS</t>
  </si>
  <si>
    <t>ASOCIACIÓN DE AUTORIDADES TRADICIONALES INDIGENAS WAYUU KOUTTIRRASHI WUAYA DE MEDIA LUNA</t>
  </si>
  <si>
    <t>CENTRO DE PENSAMIENTO, INVESTIGACION Y ESTUDIOS POR UN PACIFICO LIBRE</t>
  </si>
  <si>
    <t>CORPORACION FORJAR PARA EL FUTURO</t>
  </si>
  <si>
    <t>FUNDACIÓN KARIT IBITA</t>
  </si>
  <si>
    <t>FUNDACION CAMINOS DEL FUTURO</t>
  </si>
  <si>
    <t>FUNDACION SOCIAL, FAMILIA, MUJER, ADOLESCENCIA, INFANCIA CON AMOR</t>
  </si>
  <si>
    <t>ASOCIACIÓN DE MADRES QUE VELAN POR LA NIÑEZ</t>
  </si>
  <si>
    <t>GRUPO ASOCIATIVO AFECTO Y VIDA</t>
  </si>
  <si>
    <t>ASOCIACIÓN DE PADRES DE FAMILIA Y MADRES COMUNITARIAS HORMIGUITAS VIAJERAS</t>
  </si>
  <si>
    <t>FUNDACION AMBIENTAL PRO VIDA</t>
  </si>
  <si>
    <t>ASOCIACIÓN DE AUTORIDADES TRADICIONALES INDIGENAS WAYUU WEINU&gt;UIN WAKUAIPA</t>
  </si>
  <si>
    <t>FUNDACION COLEGIO LOS PEQUEÑOS PITUFOS</t>
  </si>
  <si>
    <t>ASOCIACIÓN CONSEJO DE AUTORIDADES DEL PUEBLO WOUNNAN DE COLOMBIA</t>
  </si>
  <si>
    <t>FUNDACION GESTORES DE EXITOS</t>
  </si>
  <si>
    <t>FUNDACIÓN NIÑOS DE PAZ</t>
  </si>
  <si>
    <t>CORPORACION EQUIDAD PAZ Y DESARROLLO SOCIAL</t>
  </si>
  <si>
    <t>ORGANIZACION DE ASOCIACIÓNES INDIGENAS DEL CHOCO</t>
  </si>
  <si>
    <t xml:space="preserve">ASOCIACIÓN DE PRODUCTORES DE LA REGION CARIBE </t>
  </si>
  <si>
    <t>FUNDACION ESPECIALIZADA PARA LA INFANCIA, NIÑEZ, JUVENTUD Y FAMILIA</t>
  </si>
  <si>
    <t>FUNDACIÓN ESPERANZA AMOR Y VIDA</t>
  </si>
  <si>
    <t>FUNDACION FORMANDO LA NIÑEZ PARA DESARROLLAR ADULTOS</t>
  </si>
  <si>
    <t>FUNDACION INTEGRAL PARA EL DESARROLLO J.S.G.</t>
  </si>
  <si>
    <t>FUNDACIÓN PARA EL FOMENTO DE LA EDUCACIÓN EN EL CHOCO</t>
  </si>
  <si>
    <t>FUNDACION TIEMPO FELIZ</t>
  </si>
  <si>
    <t>FUNDACION DE PROFESIONALES ENFOCADOS A LA RECONSTRUCCION SOCIAL</t>
  </si>
  <si>
    <t>FUNDACION MULTIACTIVA ROBINSON DE LA HOZ (FUNMUROBIN</t>
  </si>
  <si>
    <t>FUNDACIÓN MULTIACTIVA SAN JUAN BOSCO</t>
  </si>
  <si>
    <t>FUNDACION PARA EL DESARROLLO INTEGRAL CRISTO REY DE REYES</t>
  </si>
  <si>
    <t>ASOCIACIÓN RAICES PACIFICAS DE NARIÑO</t>
  </si>
  <si>
    <t>FUNDACIÓN POLIFACTICA LA INMACULADA</t>
  </si>
  <si>
    <t>FUNDACIÓN SOCIAL RAFAEL GUERRA ARÉVALO</t>
  </si>
  <si>
    <t>FUNDACION CONSTRUYENDO VIDAS PARA EL FUTURO SIGLA FUNCOVIF</t>
  </si>
  <si>
    <t>FUNDACION MULTIACTIVA LAS MORAS</t>
  </si>
  <si>
    <t>FUNDACIÓN JULIO VERNE</t>
  </si>
  <si>
    <t>ASOCIACIÓN DE JOVENES PROGRESISTAS DEL CHOCO</t>
  </si>
  <si>
    <t>FUNDACION CAMINOS DE AMOR</t>
  </si>
  <si>
    <t>FUNDACION PARA EL DESARROLLO INTEGRAL DE LA NIÑEZ JESUS DE LA BUENA ESPERANZA FUNDIJEBE</t>
  </si>
  <si>
    <t>FUNDACION PARA LA EDUCACION INTEGRAL JESUS MISERICORDIOSO</t>
  </si>
  <si>
    <t>FUNDACION EDUCATIVA JOSE EUSTASIO RIVERA</t>
  </si>
  <si>
    <t>FUNDACIÓN SOCIAL TRABAJO POR MI PAÍS</t>
  </si>
  <si>
    <t>FUNDACION INFANTIL SEMILLEROS DE ESPERANZA</t>
  </si>
  <si>
    <t>FUNDACION MULTIACTIVA MARIA AUXILIADORA</t>
  </si>
  <si>
    <t>FUNDACIÓN CASA CREATIVA POR LAS ARTES Y LA INFANCIA</t>
  </si>
  <si>
    <t>FUNDACION PARA EL DESARROLLO SOCIAL Y AGROAMBIENTAL DEL CHOCO</t>
  </si>
  <si>
    <t>ORGANIZACIÓN INDÍGENA TALAPUIN</t>
  </si>
  <si>
    <t>CORPORACION NUEVA GRANADA</t>
  </si>
  <si>
    <t>FUNDACION ABUCHAR</t>
  </si>
  <si>
    <t>FUNDACION SOCIAL JAIPRIS</t>
  </si>
  <si>
    <t>ASOCIACIÓN AGRO PORVENIR DEL PACIFICO</t>
  </si>
  <si>
    <t>FUNDACION PARA EL DESARROLLO SOCIAL Y CULTURAL GABRIELA MISTRAL</t>
  </si>
  <si>
    <t>ASOCIACIÓN DE PROFESIONALES INTEGRALES PARA EL DESARROLLO SOSTENIBLE DEL CHOCO</t>
  </si>
  <si>
    <t>CORPORACION PARA EL DESARROLLO SOCIAL Y DE LA FAMILIA CODESFA</t>
  </si>
  <si>
    <t>FUNDACION SOCIAL PARA EL DESARROLLO INTEGRAL MANOA AMIGAS</t>
  </si>
  <si>
    <t>FUNDACION PODER CHOCO</t>
  </si>
  <si>
    <t>FUNDASER FUNDACION PARA EL DESARROLLOINTEGRAL HUMANO Y DE GRUPOS POBLACIONALES</t>
  </si>
  <si>
    <t>FUNDACION CREANDO FUTURO</t>
  </si>
  <si>
    <t>GRUPO ASOCIATIVO SAN FELIPE</t>
  </si>
  <si>
    <t>FUNDACIÓN PARA EL FOMENTO DE LA EDUCACIÓN, LA PRODUCTIVIDAD Y EL DESARROLLO SOCIO ECONÓMICO DE LA POBLACIÓN MARGINAL</t>
  </si>
  <si>
    <t>FUNDACIÓN CHIKIMANIA</t>
  </si>
  <si>
    <t>FUNDACIÓN ESPERANZA DE VIDA SOCIAL</t>
  </si>
  <si>
    <t>ASOCIACIÓN ESPERANZA Y PROGRESO</t>
  </si>
  <si>
    <t>CORPORACIÓN DIGNIFICAR</t>
  </si>
  <si>
    <t>CORPORACION PARA EL SERVICIO DE DESARROLLO SOCIAL DE LAS CUMUNIDADES</t>
  </si>
  <si>
    <t>FUNDACION UNA ILUSION</t>
  </si>
  <si>
    <t>FUNDACION PARA EL DESARROLLO SOCIAL INTEGRAL SIGLA FUNPRODESI</t>
  </si>
  <si>
    <t>FUNDACION PARA EL DESARROLLO SOCIAL INTEGRAL A LA COMUNIDAD</t>
  </si>
  <si>
    <t>FUNDACION BUSCANDO UN MEJOR FUTURO</t>
  </si>
  <si>
    <t>FUNDACIÓN NUEVA ALIANZA FUTURO</t>
  </si>
  <si>
    <t>FUNDACION SOCIAL AMIRA DE LA ROSA</t>
  </si>
  <si>
    <t>FUNDACION SONRIENDOLE AL FUTURO</t>
  </si>
  <si>
    <t>ASOCIACIÓN DE ESTUDIANTES AFRODESCENDIENTES DE NARIÑO</t>
  </si>
  <si>
    <t>FUNDACIÓN EDUCATIVA CRISTO REY</t>
  </si>
  <si>
    <t>FUNDACION SEMBRANDO AMOR POR UN FUTURO MEJOR</t>
  </si>
  <si>
    <t>FUNDACION PARA IMPULSAR EL TEJIDO SOCIAL DEL CARIBE</t>
  </si>
  <si>
    <t>FUNDACION HEFZIBA GUAJIRA</t>
  </si>
  <si>
    <t>FUNDACION PROPAIS COLOMBIA FPC</t>
  </si>
  <si>
    <t>FUNDACION INTEGRAL ITIEL</t>
  </si>
  <si>
    <t>FUNDACION PARA LA PROTECCION DE LOS DERECHOS HUMANOS DE LA FAMILIA. FUNDAFAMILIA</t>
  </si>
  <si>
    <t>FUNDACIÓN SOCIAL Y DEPORTIVA EL PROGRESO</t>
  </si>
  <si>
    <t>FUNDACION SENDA DE FE</t>
  </si>
  <si>
    <t>FUNDACIÓN COLOMBIA FLORECE</t>
  </si>
  <si>
    <t>CORPORACION EDUCATIVA FORMADORES NUEVA COLOMBIA</t>
  </si>
  <si>
    <t>ASOCIACIÓN DE MADRES ÁRBOL DE LA SABIDURIA</t>
  </si>
  <si>
    <t>CORPORACIÓN SINERGIA ALIANZA PROFESIONAL</t>
  </si>
  <si>
    <t>ASOCIACIÓN DE AGENTES EDUCATIVOS FAMIS UNIDOS</t>
  </si>
  <si>
    <t>FUNDACIÓN DE SERVICIOS INTEGRALES PARA EL PROGRESO SOCIAL</t>
  </si>
  <si>
    <t>FUNDACION PARA EL DESARROLLO INTEGRAL DEL SER HUMANO EN LAS DIFERENTES ETAPAS DEL CICLO VITAL "FUNDASERVIT"</t>
  </si>
  <si>
    <t>FUNDACION PARA EL DESARROLLO MULTICULTURAL FUNDACOL</t>
  </si>
  <si>
    <t>CORPORACIÓN IMPULSANDO MI PAÍS</t>
  </si>
  <si>
    <t>FUNDACION HOGAR AZUL</t>
  </si>
  <si>
    <t>FAFEP, FUNDACIÓN DE AYUDA A FAMILIAS DE EXTREMA POBREZA</t>
  </si>
  <si>
    <t>FUNDACION PAZCIFICO VIVE</t>
  </si>
  <si>
    <t>ASOCIACIÓN DE AUTORIDADES TRADICIONALES INDIGENAS KOTTUSHIWAYAA</t>
  </si>
  <si>
    <t>FUNDACIÓN COLOMBIANA CON SEGURIDAD ALIMENTARIA Y NUTRICIONAL</t>
  </si>
  <si>
    <t>FUNDACION CLAMOR POR LA VIDA</t>
  </si>
  <si>
    <t>FUNDACIÓN CRECIMIENTO, DESARROLLO Y PROGRESO SOSTENIBLE</t>
  </si>
  <si>
    <t>FUNDACION POR UNA GRAN FAMILIA</t>
  </si>
  <si>
    <t>CORPORACIÓN LA NUEVA COLOMBIA</t>
  </si>
  <si>
    <t>FUNDACION COEXISTIR</t>
  </si>
  <si>
    <t>FUNDACION REDEZ</t>
  </si>
  <si>
    <t>FUNDACIÓN SOCIAL APOYAR</t>
  </si>
  <si>
    <t>ASOCIACIÓN DE MADRES COMUNITARIAS Y PADRES USUARIOS CRECIENDO CON AMOR</t>
  </si>
  <si>
    <t>FUNDACION ANGELES EN EL MANGLAR</t>
  </si>
  <si>
    <t>ASOCIACIÓN DE PADRES USUARIOS DE LOS HOGARES COMUNITARIOS DE BIENESTAR Y MADRES COMUNITARIAS DE MAICAO SECTOR RURAL OULIWOU</t>
  </si>
  <si>
    <t>ASOCIACIÓN DE MADRES COMUNITARIAS Y PADRES USUARIOS DE HOGARES AGRUPADOS UN MUNDO DE AMOR</t>
  </si>
  <si>
    <t>CORPORACION SOCIAL, EDUCATIVA Y PRODUCTIVA DEL PACIFICO Y COLOMBIA EDUCANDO AL NIÑO POR LA PAZ DE COLOMBIA</t>
  </si>
  <si>
    <t>ASOCIACIÓN SOL NACIENTE BOSA</t>
  </si>
  <si>
    <t>FUNDACIÓN SOCIAL BIENESTAR POR COLOMBIA</t>
  </si>
  <si>
    <t>FUNDACIÓN CREER INICIATIVA DESARROLLO Y ESPERANZA</t>
  </si>
  <si>
    <t>FUNDACIÓN VISIÓN TRANSFORMADORA</t>
  </si>
  <si>
    <t>FUNDACION SEMILLAS PARA LA PAZ</t>
  </si>
  <si>
    <t>CORPORACIÓN HUMANIDAD ALIMENTACION NUTRICION DESARROLLO SOCIAL CORPOHANDS</t>
  </si>
  <si>
    <t>ASOCIACIÓN DE PADRES DE FAMILIA CONSTRUYENDO FUTURO PARA LA VIDA</t>
  </si>
  <si>
    <t>FUNDACION DE PROGRAMAS SOCIALES COMUNITARIOS</t>
  </si>
  <si>
    <t>FUNDACION AMIGOS CONSTRUYENDO SUEÑOS</t>
  </si>
  <si>
    <t>ASOCIACIÓN DE MADRES COMUNITARIAS MUJERES LUCHADORAS JEIUU AYAATATNU</t>
  </si>
  <si>
    <t>FUNDACION MULTIACTIVA NUESTRA SEÑORA DEL CARMEN</t>
  </si>
  <si>
    <t>FUNDACION FORMANDO VIDAS PARA UN MAÑANA</t>
  </si>
  <si>
    <t>CORPORACIÓN PAZCIFÍCATE</t>
  </si>
  <si>
    <t>ASOCIACIÓN SOCIAL DE RESILENCIA CON IMPACTO INTEGRAL EN FAMILIA Y COMUNIDADES</t>
  </si>
  <si>
    <t>FUNDACIÓN PEQUEÑOS SUEÑOS</t>
  </si>
  <si>
    <t>FUNDACION LAFAYETTE</t>
  </si>
  <si>
    <t>FUNDACIÓN CHOCO ALEGRÍA Y VIDA</t>
  </si>
  <si>
    <t>CORPORACION CREER MAS</t>
  </si>
  <si>
    <t>FUNDACIÓN BELÉN AMOR DE VIDA</t>
  </si>
  <si>
    <t>FUNDACION STERLING DEL CARIBE</t>
  </si>
  <si>
    <t>FUNDACIÓN CASAS AMIGAS DE LA INFANCIA LA FAMILIA Y LA COMUNIDAD</t>
  </si>
  <si>
    <t>CORPORACION SUMANDO SONRISAS</t>
  </si>
  <si>
    <t>FUNDACION LA TIA CLOE</t>
  </si>
  <si>
    <t>FUNDACIÓN HUELLAS DE AMOR</t>
  </si>
  <si>
    <t>FUNDACIÓN SEMILLEROS DE AMOR Y ESPERANZA</t>
  </si>
  <si>
    <t>FUNDACION RECONSTRUYENDO VIDAS CON TRINO D</t>
  </si>
  <si>
    <t>FUNDACIÓN SONDER</t>
  </si>
  <si>
    <t>ASOCIACIÓN DE MADRES COMUNITARIAS GRANDES SOÑADORES</t>
  </si>
  <si>
    <t>FUNDACIÓN SEMILLAS DE DIOS</t>
  </si>
  <si>
    <t>FUNDACIÓN CORAZON DE FE</t>
  </si>
  <si>
    <t>CORPORACIÓN UNIDOS POR LA INFANCIA, LA ADOLESCENCIA Y LAS FAMILIAS DE COLOMBIA</t>
  </si>
  <si>
    <t>FUNDACIÓN ALTRUISTA MERAKI</t>
  </si>
  <si>
    <t>FUNDACION MUJERES DE PAZ</t>
  </si>
  <si>
    <t>FUNDACION CAMINEMOS UNIDOS DE LAS MANOS POR LA PAZ</t>
  </si>
  <si>
    <t>CORPORACION OFIR</t>
  </si>
  <si>
    <t>CORPORACION RENACER DEL VALLE</t>
  </si>
  <si>
    <t>FUNDACIÓN HUMANISTA</t>
  </si>
  <si>
    <t>FUNDACIÓN SOÑANDO PARA EL FUTURO</t>
  </si>
  <si>
    <t>ASOCIACIÓN VISIONARIOS</t>
  </si>
  <si>
    <t>FUNDACION MULTIACTIVA MIS SUEÑOS</t>
  </si>
  <si>
    <t>FUNDACION CONSTRUYENDO INFANCIA</t>
  </si>
  <si>
    <t>FUNDACIÓN MILAGROSISTA CON SENTIDO SOCIAL</t>
  </si>
  <si>
    <t xml:space="preserve">ASOCIACIÓN DE HOGARES COMUNITARIOS AGRUPADOS DESPERTAR INFANTIL DEL MUNICIPIO DE PAILITAS </t>
  </si>
  <si>
    <t>ASOCIACIÓN DE PADRES USUARIOS DE LOS HOGARES DE BIENESTAR LOS SUPERAMIGOS</t>
  </si>
  <si>
    <t xml:space="preserve">FUNDACIÓN CONSTRUYENDO UN NUEVO FUTURO </t>
  </si>
  <si>
    <t xml:space="preserve">FUNDACIÓN SOCIAL CASTILLO SAN LUCAS </t>
  </si>
  <si>
    <t xml:space="preserve">FUNDACIÓN MANOS UNIDAS CONSTRUYENDO PAIS </t>
  </si>
  <si>
    <t xml:space="preserve">ASOCIACIÓN DE HOGARES COMUNITARIOS SECTOR HOSPITAL TRADICIONAL </t>
  </si>
  <si>
    <t xml:space="preserve">FUNDACIÓN SANTIAGO DE TOLU </t>
  </si>
  <si>
    <t xml:space="preserve">ASOCIACIÓN CRISTIANA DE JOVENES DE BOGOTA Y CUNDINAMARCA </t>
  </si>
  <si>
    <t xml:space="preserve">ASOCIACIÓN DE PADRES USUARIOS, OTRAS MODALIDADES DE ATENCIÓN A LA PRIMERA INFANCIA Y MADRES COMUNITARIAS EL DERECHO DEL NIÑO </t>
  </si>
  <si>
    <t xml:space="preserve">CORPORACIÓN INFANTIL NENELANDIA </t>
  </si>
  <si>
    <t xml:space="preserve">ASOCIACIÓN DE PADRES USUARIOS DE HOGARES BIENESTAR DEL BARRIO VILLA HERMOSA </t>
  </si>
  <si>
    <t xml:space="preserve">ASOCIACIÓN DE PADRES DE FAMILIA ALBANIA </t>
  </si>
  <si>
    <t xml:space="preserve">ASOCIACIÓN DE PADRES Y VECINOS DEL HOGAR INFANTIL ORO VERDE </t>
  </si>
  <si>
    <t xml:space="preserve">ASOCIACIÓN DE PADRES DE HOGARES COMUNITARIOS DE BIENESTAR LA UNIÓN </t>
  </si>
  <si>
    <t xml:space="preserve">FUNDACIÓN PARA EL DESARROLLO SOCIAL Y EMPRESARIAL PASTO </t>
  </si>
  <si>
    <t xml:space="preserve">ASOCIACIÓN DE PADRES DE HOGARES DE BIENESTAR 12 DE OCTUBRE </t>
  </si>
  <si>
    <t>ASOCIACIÓN  DE PADRES DE FAMILIA Y VECINOS HOGAR INFANTIL BELENCITO</t>
  </si>
  <si>
    <t>ASOCIACIÓN DE PADRES DE FAMILIA Y VECINOS DEL HOGAR INFANTIL DE BELEN DE LOS ANDAQUÍES</t>
  </si>
  <si>
    <t>HOGAR INFANTIL MALHABAR</t>
  </si>
  <si>
    <t>FUNDACIÓN MONTESIÓN DE MARIA FUMS</t>
  </si>
  <si>
    <t>CORPORACIÓN IMAGINA TU MUNDO</t>
  </si>
  <si>
    <t>FUNDACIÓN DESARROLLO Y VIDA</t>
  </si>
  <si>
    <t>CORPORACIÓN POPULAR PARA EL DESARROLLO SOCIAL DEL ATLANTICO CORPODESA</t>
  </si>
  <si>
    <t>FUNDACIÓN OASIS DE AMOR</t>
  </si>
  <si>
    <t>ASOCIACIÓN DE PADRES DE FAMILIA DEL HOGAR INFANTIL COLMENITA DEL MUNICIPIO DE IBAGUE DEPARTAMENTO DEL TOLIMA</t>
  </si>
  <si>
    <t>ASOCIACIÓN DE PADRES DE FAMILIA DEL HOGAR INFANTIL VECINAL MUNDO INFANTIL</t>
  </si>
  <si>
    <t>FUNDACIÓN MI PEQUEÑO MUNDO</t>
  </si>
  <si>
    <t>HOGAR INFANTIL PABLO VI</t>
  </si>
  <si>
    <t>ASOCIACIÓN PARA EL DESARROLLO DE LA INFANCIA LA FAMILIA Y LA COMUNIDAD</t>
  </si>
  <si>
    <t>ASOCIACIÓN DE PADRES DE FAMILIA DE LOS HOGARES COMUNITARIOS DE BIENESTAR LA INDEPENDENCIA</t>
  </si>
  <si>
    <t>ASOCIACIÓN DE PADRES DE FAMILIA HOGAR INFANTIL DUENDECILLOS DEL MUNICIPIO DE IBAGUÉ DEPARTAMENTO DEL TOLIMA</t>
  </si>
  <si>
    <t>ASOCIACIÓN DE PADRES DE HOGARES COMUNITARIOS DE BIENESTAR GUAMALITO</t>
  </si>
  <si>
    <t>ASOCIACIÓN DE PADRES DE HOGARES COMUNITARIOS DE BIENESTAR BELLAVISTA</t>
  </si>
  <si>
    <t>ASOCIACIÓN DE PADRES DE FAMILIA Y VECINOS HOGAR INFANTIL PUERTO RICO</t>
  </si>
  <si>
    <t>ASOCIACIÓN DE PADRES DE HOGARES COMUNITARIOS DE BIENESTAR DOCE DE OCTUBRE</t>
  </si>
  <si>
    <t>ASOCIACIÓN DE HOGARES DE BIENESTAR MARROQUIN II SUR C</t>
  </si>
  <si>
    <t>ASOCIACIÓN DE HOGARES COMUNITARIOS FAMI EL PASO</t>
  </si>
  <si>
    <t>ASOCIACIÓN DE PADRES DE FAMILIA DEL HOGAR INFANTIL LOS MUISCAS DE TUNJA</t>
  </si>
  <si>
    <t>ASOCIACIÓN DE HOMBRES DE MI TIERRA</t>
  </si>
  <si>
    <t>ASOCIACIÓN DE PADRES DE FAMILIA HOGARES DE BIENESTAR DE CHIQUICHOQUI</t>
  </si>
  <si>
    <t>ASOCIACIÓN HOGARES DE BIENESTAR LA PEDREGOZA</t>
  </si>
  <si>
    <t>COOPERATIVA DE CONSUMO Y DESARROLLO SOCIAL DE MADRES COMUNITARIAS DE CORDOBA COOMADECOR</t>
  </si>
  <si>
    <t>ASOCIACIÓN DE AGENTES EDUCATIVOS ACOMPAÑAME A CRECER</t>
  </si>
  <si>
    <t>FUNDACIÓN AIRES DEL CARIBE</t>
  </si>
  <si>
    <t>ASOCIACIÓN DE HOGARES COMUNITARIOS MIXTA MANDINGUILLA</t>
  </si>
  <si>
    <t>ASOCIACIÓN DE PADRES DE FAMILIA DE LOS HOGARES COMUNITARIOS DE BIENESTAR VEREDA LOS NARANJOS</t>
  </si>
  <si>
    <t>CORPORACION PARA LA FORMACION DIVULGACION Y EDUCACION EN LA FE DE LA DIOCESIS DE QUIBDÓ</t>
  </si>
  <si>
    <t>CORPORACION PROGRESANDO SIN FRONTERAS - CORPROSINFRO</t>
  </si>
  <si>
    <t>FUNDACIÓN CARVAJAL</t>
  </si>
  <si>
    <t>FUNDACIÓN SOCIAL Y EDUCATIVA WESLEYANA NORTE</t>
  </si>
  <si>
    <t>ASOCIACIÓN DE HOGARES COMUNITARIOS SECTOR BARRIO ARRIBA DE CHIMICHAGUA TRADICIONAL</t>
  </si>
  <si>
    <t>ASOCIACIÓN DE PADRES DE FAMILIA DEL HOGAR INFANTIL GALAPA</t>
  </si>
  <si>
    <t>ASOCIACIÓN DE PADRES DE FAMILIA DE LOS NIÑOS USUARIOS DEL HOGAR INFANTIL PICARDIAS</t>
  </si>
  <si>
    <t>ASOCIACIÓN DE PADRES DE HOGARES COMUNITARIOS DE BIENESTAR PRIMERO DE MAYO</t>
  </si>
  <si>
    <t>ASOCIACIÓN DE PADRES DE FAMILIA DE LOS HOGARES DE BIENESTAR SECTOR COMUNAL 7 ABRIL</t>
  </si>
  <si>
    <t>ASOCIACIÓN ACCIÓN SOCIAL FAC NUESTRA SEÑORA DE LORETO SECCIONAL RIONEGRO</t>
  </si>
  <si>
    <t>ASOCIACIÓN DE PADRES DE FAMILIA DE HOGARES DE BIENESTAR BARRIO LA CANDELARIA</t>
  </si>
  <si>
    <t>ASOCIACIÓN DE PADRES DE FAMILIA DE LOS HOGARES COMUNITARIOS DE BIENESTAR DE LA VEREDA LA TOMA</t>
  </si>
  <si>
    <t>FUNDACIÓN POR UN MUNDO NUEVO PARA LA PROTECCIÓN DE LOS NIÑOS, NIÑAS, LOS JOVENES, LAS JOVENES, LA MUJER Y LA FAMILIA</t>
  </si>
  <si>
    <t>ASOCIACIÓN DE PADRES DE HOGARES DE BIENESTAR ABREGO PROGRAMA FAMI</t>
  </si>
  <si>
    <t>ASOCIACIÓN DE PADRES DE FAMILIA HOGAR INFANTIL COMUNITARIO LAS GAVIOTAS</t>
  </si>
  <si>
    <t>ASOCIACIÓN DE PADRES DE HOGARES COMUNITARIOS DE BIENESTAR BARRIO LOS OLIVOS</t>
  </si>
  <si>
    <t>ASOCIACIÓN DE PADRES DE FAMILIA DEL HOGAR INFANTIL FLORENCIA</t>
  </si>
  <si>
    <t>ASOCIACIÓN DE PADRES DE FAMILIA DEL HOGAR INFANTIL LA MACARENA</t>
  </si>
  <si>
    <t>ASOCIACIÓN DE PADRES DE FAMILIA DE LOS HOGARES DE BIENESTAR DEL BARRIO EL CABRERO</t>
  </si>
  <si>
    <t>ASOCIACIÓN DE PADRES DE FAMILIA CDI SANTA RITA</t>
  </si>
  <si>
    <t>ASOCIACIÓN DE OBRAS SOCIALES DEL BOSQUE</t>
  </si>
  <si>
    <t>ASOCIACIÓN DE PADRES DE FAMILIA DE LOS HOGARES BIEESTAR MALAMBO BELLAVISTA II ETAPA LOS COMUNEROS</t>
  </si>
  <si>
    <t>JARDIN INFANTIL JOHN F. KENNEDY DE BUCARAMANGA</t>
  </si>
  <si>
    <t>ASOCIACIÓN DE PADRES DE FAMILIA HCB DEL MUNICIPIO DE SUCRE</t>
  </si>
  <si>
    <t>CORPORACIÓN POR EL DESARROLLO SOSTENIBLE SOMOS COLOMBIA</t>
  </si>
  <si>
    <t>FUNDACIÓN NIÑOS ALEGRES FUNDALEGRES</t>
  </si>
  <si>
    <t>HOGAR INFANTIL MIS AÑOS DE FANTASIA</t>
  </si>
  <si>
    <t>EAS</t>
  </si>
  <si>
    <t>Valor invitación</t>
  </si>
  <si>
    <t>Tiempo ejecución (meses)</t>
  </si>
  <si>
    <t>No.</t>
  </si>
  <si>
    <t>Valor en SMMLV</t>
  </si>
  <si>
    <t>Unión Temporal / Consorcio</t>
  </si>
  <si>
    <t>Luego de la validación de los criterios de cumplimiento certifico que:</t>
  </si>
  <si>
    <t>% VTA</t>
  </si>
  <si>
    <t>% Contrapartida</t>
  </si>
  <si>
    <t>Mínima</t>
  </si>
  <si>
    <t>Adicional</t>
  </si>
  <si>
    <t>Total</t>
  </si>
  <si>
    <t xml:space="preserve">Nombre  Representante legal </t>
  </si>
  <si>
    <t>Dirección comercial</t>
  </si>
  <si>
    <t>Teléfono y Fax</t>
  </si>
  <si>
    <t>Domicilio Legal</t>
  </si>
  <si>
    <t>Correo electrónico</t>
  </si>
  <si>
    <t>Tipo de Oferente:</t>
  </si>
  <si>
    <t>OFERENTE</t>
  </si>
  <si>
    <t>Singular</t>
  </si>
  <si>
    <t xml:space="preserve">Tenga en cuenta que el porcentaje de la Contrapartida total </t>
  </si>
  <si>
    <t xml:space="preserve">que es igual a </t>
  </si>
  <si>
    <t>Recuerde adjuntar el documento declaración juramentada</t>
  </si>
  <si>
    <t>En esta sección se responderá a la pregunta (Si o No); en caso de seleccionar "Si", el oferente deberá 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</si>
  <si>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Adjuntar  copia de la certificación expedida por la persona natural, representante legal de la persona jurídica o el revisor fiscal, que tiene vinculadas personas con discapacidad y la certificación del  Ministerio de Trabajo, la cual debe estar vigente al momento de la presentación de la manifestación de interés.</t>
  </si>
  <si>
    <t>Plural</t>
  </si>
  <si>
    <t>CAPACIDAD RESIDUAL</t>
  </si>
  <si>
    <t>Terminado</t>
  </si>
  <si>
    <t>Asunto: Manifestación de interés No</t>
  </si>
  <si>
    <t>Fecha Personería Juridica (dd/mm/aaaa)</t>
  </si>
  <si>
    <t>Fecha inicio Contrato más antiguo con el SNBF (dd/mm/aaaa)</t>
  </si>
  <si>
    <t>VÍNCULOS</t>
  </si>
  <si>
    <t>Datos básicos del contrato relacionado con la Manifestación de interés del Asunto</t>
  </si>
  <si>
    <t>DOCUMENTO EN REVISIÓN</t>
  </si>
  <si>
    <t>FECH A PENDIENTE</t>
  </si>
  <si>
    <t>Página 1 de 3</t>
  </si>
  <si>
    <r>
      <rPr>
        <i/>
        <sz val="9"/>
        <color theme="1"/>
        <rFont val="Calibri"/>
        <family val="2"/>
        <scheme val="minor"/>
      </rPr>
      <t xml:space="preserve">Recuerde que debe adjuntar en archivo PDF copia de la Resolución nombrado así: </t>
    </r>
    <r>
      <rPr>
        <i/>
        <u/>
        <sz val="9"/>
        <color theme="1"/>
        <rFont val="Calibri"/>
        <family val="2"/>
        <scheme val="minor"/>
      </rPr>
      <t>Resolución Discapacidad MinTrabajo - "EAS"</t>
    </r>
    <r>
      <rPr>
        <i/>
        <sz val="9"/>
        <color theme="1"/>
        <rFont val="Calibri"/>
        <family val="2"/>
        <scheme val="minor"/>
      </rPr>
      <t>; en donde "EAS" debe ser el nombre del Oferente.</t>
    </r>
  </si>
  <si>
    <t xml:space="preserve"> </t>
  </si>
  <si>
    <t>Fecha  Inicio (dd/mm/aaaa)</t>
  </si>
  <si>
    <t>Fecha  terminación (dd/mm/aaaa)</t>
  </si>
  <si>
    <t>Experiencia Registrada para habilitación en banco</t>
  </si>
  <si>
    <t xml:space="preserve">
Adjuntar declaración juramentada en la cual se relacionan los contratos en ejecución, para poder efectuar la verificación.
 </t>
  </si>
  <si>
    <t>Adjuntar  todos los soportes y declaraciones juramentadas solicitadas por la entidad.</t>
  </si>
  <si>
    <t>Si/No=na</t>
  </si>
  <si>
    <t>No Aplica</t>
  </si>
  <si>
    <t>Verificar los requisitos del “Componente ambientes educativos y protectores” en el Manual operativo que corresponda al servicio a contratarse.</t>
  </si>
  <si>
    <t>Verificar el estándar 30 del Manual operativo que corresponda al servicio a contratarse.</t>
  </si>
  <si>
    <t xml:space="preserve">MANIFESTACIÓN DE INTERÉS PARA LA SELECCIÓN DE OFERENTES EN CONTRATOS DE APORTE DE SERVICIOS 
DE ATENCIÓN A LA PRIMERA INFANCIA  </t>
  </si>
  <si>
    <t>En esta sección se registrará  la información que corresponde a la Experiencia del Oferente y deberá adjuntar la declaración juramentada suscrita por el representante legal, en la cual relacione los contratos ejecutados y terminados con el sector público y privado.</t>
  </si>
  <si>
    <t>En esta sección se registrará  la información que corresponde a la Experiencia del Oferente de los contratos que se encuentren en ejecución. Este requisito se verificará a través de una declaración juramentada suscrita por el representante legal, en la cual reporte los contratos que se encuentren en ejecución con el ICBF.</t>
  </si>
  <si>
    <t>Consultar manual operativo</t>
  </si>
  <si>
    <t>Consultar maunal operativo</t>
  </si>
  <si>
    <t xml:space="preserve">Así mismo, bajo la gravedad de Juramento, el suscrito declara que:
1. Tengo poder o representación legal para firmar y presentar la manifestación de interés.
2. Esta aceptación de manifestación de interés, compromete totalmente a la persona jurídica que legalmente represento.
3. He estudiado cuidadosamente los documentos que hacen parte del proceso de la invitación a manifestar interés según el Asunto, renunciando así a cualquier reclamación por desconocimiento o errónea interpretación de los mismos.
4. He revisado, leído detenidamente las condiciones de la  Invitación  a Manifestar intereses según el Asunto por lo que  manifiesto que he entendido y las he aceptado por ello expreso que no  continente ningún error u omisión. 
5. La entidad que represento no está incurso en causal alguna de  liquidación o disolución. 
6. Reconozco la responsabilidad que me concierne en el sentido de conocer todas las características y especificaciones de la prestación del servicio.  Me obligo en el evento de resultar seleccionado para contratar con su regional a asumir y garantizar todas las condiciones requeridas para la prestación del servicio contempladas en el invitación del asunto.
7. Manifiesto que la información suministrada es veraz y no fija condiciones artificiales con el propósito de ser seleccionado.
8. Acepto y autorizo al ICBF para que verifique la información aportada con esta aceptación de manifestación de interés. 
9. Acepto que la presentación de requisitos para ser seleccionado no genera para el ICBF la obligación alguna de suscribir contrato. 
10. Acepto y autorizo al ICBF  envié información y notificaciones por el correo electrónico que se señala al final del documento. 
11. Manifiesto y declaro que nuestra aceptación de manifestación de interés no contienen ningún tipo de información confidencial o privada de acuerdo a  la Ley Colombiana y en consecuencia, consideramos que el ICBF se encuentra facultado para revelar dicha información sin reserva alguna, a partir de la fecha de cierre del proceso de manifestación de interese, a sus funcionarios, a los demás participantes en el proceso.
12. Declaro que la información aquí suministrada es auténtica, veraz, completa, exacta, actualizada y legalmente obtenida. Por lo anterior, cualquier error en la información suministrada será de mi única y exclusiva responsabilidad, asumiéndola por los daños y perjuicios que pudiera ocasionar, como consecuencia de entregar o aportar información falsa, incompleta o inexacta, lo que exonera al ICBF de su responsabilidad ante cualquier operador o usuario final, en consecuencia, me someto a las responsabilidades administrativas y/o penales que la legislación colombiana tenga previstas para el efecto y que se deriven de cualquier reticencia o ausencia de integridad o de veracidad de la información. Declaro que he leído cuidadosamente el contenido de los documentos  y haberlo comprendido a cabalidad, razón por la cual entiendo sus alcances, sus implicaciones y autorizo el uso de mi información para los fines mencionados.
 </t>
  </si>
  <si>
    <t>En esta sección se registrará el cumplimento o no del criterio de Mínimo a contar con el talento humano básico por  cada una de las modalidades del servicio y al seleccionar "Si" en la casilla Cumple, usted como Representante legal de la EAS está declarando bajo gravedad de juramento el cumplimento de este requisito.</t>
  </si>
  <si>
    <t>En esta sección se registrará el cumplimento o no del criterio de Mínimos  a contar con la infraestructura básica para la prestación de servicio por cada  una de las  modalidades del servicio y al seleccionar "Si" en la casilla Cumple, usted como Representante legal de la EAS está declarando bajo gravedad de juramento el cumplimento de este requisito. Este criterio no aplica para la contratación de serviciosasociados a Desarrollo Infantil en Establecimientos de Reclusión – DIER; en este caso, seleccionar N/A.</t>
  </si>
  <si>
    <t>NIT (Sin dígito de verificación):</t>
  </si>
  <si>
    <t>DP_Asunto_ManifestacionInteres_No</t>
  </si>
  <si>
    <t>NIT UT o Consorcio</t>
  </si>
  <si>
    <t>Nombre UT o Consorcio</t>
  </si>
  <si>
    <t>CONTRAPARTIDA ADICIONAL</t>
  </si>
  <si>
    <t>ICBF</t>
  </si>
  <si>
    <t>VALOR TÉCNICO AGREGADO - VTA</t>
  </si>
  <si>
    <t>Nota: Favor tener presente que este porcentaje es adicional al porcentaje mínimo requerido en el BNOPI, el cual es del 2%; es decir, el valor que se ingrese se sumará a ese 2% para la Contrapartida.</t>
  </si>
  <si>
    <t>VALOR TÉCNICO AGREGADO</t>
  </si>
  <si>
    <t>Nota: El porcentaje ofertado se debe encontrar entre el 2% y el 5%</t>
  </si>
  <si>
    <t>Como oferente usted podrá ofrecer contrapartida adicional y valor técnico agregado. Tenga presente que el  porcentaje que  ofrezca de forma adicional  en contrapartida  se tendrá en cuenta para la calificación del Criterio de Contrapartida y el valor que ofrezca en Valor Técnico Agregado se tendrá en cuenta para el criterio de Desempate en caso de presentarse.</t>
  </si>
  <si>
    <t>CONTRAPARTIDA ADICIONAL Y VALOR TÉCNICO AGREGADO</t>
  </si>
  <si>
    <t xml:space="preserve">VALOR TÉCNICO AGREGADO </t>
  </si>
  <si>
    <t>% Ofertado</t>
  </si>
  <si>
    <t>0535-2014</t>
  </si>
  <si>
    <t>280-2010</t>
  </si>
  <si>
    <t xml:space="preserve">PRESTAR EL SERVICIO DE ATENCIÓN A NIÑAS Y NIÑOS Y A MUJERES GESTANTES, EN EL MARCO DE LA POLITICA DE ESTADO PARA EL DESARROLLO INTEGRAL A LA PRIMERA INFANCIA DE CERO A SIEMPRE, DE CONFORMIDAD CON LAS DIRECTRICES, LINEAMIENTOS Y PARÁMETROS ESTABLECIDOS POR EL ICBF PARA LOS SERVICIOS:  HOGARES COMUNITARIOS DE BIENESTAR FAMILIARES Y FAMI </t>
  </si>
  <si>
    <t>251-2011</t>
  </si>
  <si>
    <t>460-2011</t>
  </si>
  <si>
    <t>UNIDAD DE INTEGRACION FAMILIAR</t>
  </si>
  <si>
    <t>428-2012</t>
  </si>
  <si>
    <t>PRESTAR EL SERVICIO DE ATENCIÓN A NIÑAS Y NIÑOS EN EL MARCO DE LA POLITICA DE ESTADO PARA EL DESARROLLO INTEGRAL A LA PRIMERA INFANCIA DE CERO A SIEMPRE, DE CONFORMIDAD CON LAS DIRECTRICES, LINEAMIENTOS Y PARÁMETROS ESTABLECIDOS POR EL ICBF PARA LOS SERVICIOS.</t>
  </si>
  <si>
    <t>688-2012</t>
  </si>
  <si>
    <t>725-2012</t>
  </si>
  <si>
    <t>563-2012</t>
  </si>
  <si>
    <t>153-2012</t>
  </si>
  <si>
    <t>185-2012</t>
  </si>
  <si>
    <t>383-2012</t>
  </si>
  <si>
    <t>BRINDAR A TRAVES DE LA MODALIDAD UNIDADES DE INTEGRACION FAMILIAR ATENCION INTEGRAL DIFERENCIAL A FAMILIARES VICTIMAS DE DESPLAZAMIENTO CON MUJERES GESTANTES Y MADRES LACTANTE Y A NIÑOS Y NIÑAS MENORES DE 5 AÑOS CON EL FIN DE PROMOVER SU DESARROLLO INTEGRAL Y PROPICIAR EL GOCE EFECTIVO DE SUS DERECHOS,MEDIANTES EL DESARROLLO DE  ACCIONES QUE FORTALEZCAN SU CALIDAD DE VIDA REPRESENTADS ESTA EN SALUD NUTRICION, PARTICPACION,PROTECION,EDUCACION,Y DESARROLLO</t>
  </si>
  <si>
    <t>191-2013</t>
  </si>
  <si>
    <t>170-2013</t>
  </si>
  <si>
    <t>725-2013</t>
  </si>
  <si>
    <t>288-2013</t>
  </si>
  <si>
    <t>BRINDAR ATENCIÓN A LA PRIMERA INFANCIA, NIÑOS Y NIÑAS MENORES DE CINCO (5) AÑOS, DE FAMILIAS EN SITUACIÓN DE VULNERABILIDAD  A TRAVÉS DE LOS HOGARES COMUNITARIOS DE BIENESTAR EN LAS SIGUIENTES FORMAS DE ATENCIÓN: FAMILIARES, MÚLTIPLES, GRUPALES, JARDÍN SOCIAL, EMPRESARIALES Y EN LA MODALIDAD FAMI, DE CONFORMIDAD CON LOS LINEAMIENTOS, ESTÁNDARES Y DIRECTRICES QUE EL ICBF EXPIDA PARA LAS MISMAS.</t>
  </si>
  <si>
    <t>403-2013</t>
  </si>
  <si>
    <t>401-2013</t>
  </si>
  <si>
    <t>211-2014</t>
  </si>
  <si>
    <t>93-2014</t>
  </si>
  <si>
    <t>ATENDER A LA PRIMERA INFANCIA EN EL MARCO DE LA ESTRATEGIA  DE CERO A SIEMPRE ESPECIFICAMENTEA LOS NIÑOS Y NIÑAS MENORES DE CINCO (5) AÑOS DE FAMILIAS EN SITUACION DE VULNERABILIDAD DE CONFORMIDAD CON LA DIRECTRICES, LINEAMIENTOS Y PARAMETROS ESTABLECIDOS POR EL ICBF, ASI COMO REGULAR LAS RELACIONES ENTRE LAS PARTES DRIVADAS DE LA ENTREGA DE APORTES DEL ICBF A LA ENTIDAD ADMINISTRADORA DEL SERVICIO EN LA MODALIDAD DE HORARES COMUNITARIOS DE BIENESTAR EN LAS SIGUIENTES FORMAS DE ATENCION: FAMILIARES, MULTIPLES, GRUPALES, EMPRESARIALES, JARDINES SOCIALES Y EN LA MODALIDAD FAMI.</t>
  </si>
  <si>
    <t>187-2014</t>
  </si>
  <si>
    <t>531-2014</t>
  </si>
  <si>
    <t>219-2016</t>
  </si>
  <si>
    <t>148-2015</t>
  </si>
  <si>
    <t>127-2015</t>
  </si>
  <si>
    <t>193-2015</t>
  </si>
  <si>
    <t>0334-2016</t>
  </si>
  <si>
    <t>0249-2016</t>
  </si>
  <si>
    <t>0325-2016</t>
  </si>
  <si>
    <t>PRESTAR EL SERVICIO DE ATENCION,EDUCACION INICIAL Y CUIDADO A NN MENORES DE 5 AÑOS O HASTA SU INGRESO AL GRADO DE TRANSICION,CON EL FIN DE PROMOVER EL DESARROLLO INTEGRAL DE LA PRIMERA INFANCIA CON CALIDAD,DE CONF CON LOS LINEAM,MAN OPERAT,DIRECT.</t>
  </si>
  <si>
    <t>0196-2016</t>
  </si>
  <si>
    <t>0674-2016</t>
  </si>
  <si>
    <t>349-2016</t>
  </si>
  <si>
    <t>ATENDER A LA PRIMERA INF EN EL MARCO DE LA ESTRATEGIA DE CERO A SIEMPRE ESPEC A LOS NN MENORES DE 5 AÑOS DE FLIAS EN SITUAC DE VULNERAB DE CONFORM CON LA DIRECT,LINEAM Y PARAM ESTAB POR EL ICBF.</t>
  </si>
  <si>
    <t>0629-2016</t>
  </si>
  <si>
    <t>0601-2016</t>
  </si>
  <si>
    <t>0886-2016</t>
  </si>
  <si>
    <t>0887-2016</t>
  </si>
  <si>
    <t>0899-2016</t>
  </si>
  <si>
    <t>0434-2017</t>
  </si>
  <si>
    <t>0301-2018</t>
  </si>
  <si>
    <t>0340-2018</t>
  </si>
  <si>
    <t>079-2019</t>
  </si>
  <si>
    <t>559-2018</t>
  </si>
  <si>
    <t>630-2019</t>
  </si>
  <si>
    <t>542-2014</t>
  </si>
  <si>
    <t>597-2018</t>
  </si>
  <si>
    <t>304-2020</t>
  </si>
  <si>
    <t>500-2020</t>
  </si>
  <si>
    <t>MILENA CARDALES JIMENEZ</t>
  </si>
  <si>
    <t>OLAYA HERRERA  SECTOR CENTRAL MANZANA 352 LOTE 10</t>
  </si>
  <si>
    <t>3145375036</t>
  </si>
  <si>
    <t>ong_proactivar@hotmail.com</t>
  </si>
  <si>
    <t>0243-2018</t>
  </si>
  <si>
    <t>si</t>
  </si>
  <si>
    <t>no</t>
  </si>
  <si>
    <t>TEJIENDO FUTURO</t>
  </si>
  <si>
    <t>0327-2018</t>
  </si>
  <si>
    <t xml:space="preserve">0590-2019 </t>
  </si>
  <si>
    <t xml:space="preserve">Prestar el servicio de atencion a niños y niñas y mujeres gestantes en el marco de la politica de estado para el desarrollo integral a la primera infancia "de cero a siempre" de conformidad con las directrices, lineamientos y parametros establecidos por el ICBF para los servicios: hogares comuniotarios de bienestar FAMI y FAMILIAR </t>
  </si>
  <si>
    <t>Prestar los servicios de hogares comunitarios de bienestar familiar y fami, en conformidad con las directrices, lineamientos parametros establecidos por el ICBF, en armonia con la politica de estado para el desarrollo integral a la primera infancia de cero a siempre.</t>
  </si>
  <si>
    <t>TANIA MARIA BOHORQUEZ VERBEL</t>
  </si>
  <si>
    <t>Tania  Maria Bohorquez Verbel</t>
  </si>
  <si>
    <t>Kr 9D # 27D - 102D local 2 Barrio villa country</t>
  </si>
  <si>
    <t>Kr 9D # 27D - 102D Barrio villa country</t>
  </si>
  <si>
    <t>asomudfavic@gmail.com</t>
  </si>
  <si>
    <t>2021-8-10000155</t>
  </si>
  <si>
    <t>Prestar los servicios de educación inicial en el marco de la atención integral en Centros de Desarrollo
Infantil -CDI-, de conformidad con el Manual Operativo de la Modalidad Institucional, el Lineamiento
Técnico para la Atención a la Primera Infancia y las directrices establecidas por el ICBF, en armonía
con la Política de Estado para el Desarrollo Integral de la Primera Infancia de Cero a Siempre</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</si>
</sst>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_-* #,##0\ &quot;€&quot;_-;\-* #,##0\ &quot;€&quot;_-;_-* &quot;-&quot;\ &quot;€&quot;_-;_-@_-"/>
    <numFmt numFmtId="165" formatCode="d/mm/yyyy;@"/>
    <numFmt numFmtId="166" formatCode="#,##0.0"/>
    <numFmt numFmtId="167" formatCode="[$$-240A]\ #,##0;\-[$$-240A]\ #,##0"/>
    <numFmt numFmtId="168" formatCode="[$$-240A]\ #,##0"/>
    <numFmt numFmtId="169" formatCode="0.0%"/>
    <numFmt numFmtId="170" formatCode="&quot;$&quot;\ #,##0"/>
  </numFmts>
  <fonts count="37" x14ac:knownFonts="1">
    <font>
      <sz val="11"/>
      <color theme="1"/>
      <name val="Calibri"/>
      <family val="2"/>
      <scheme val="minor"/>
    </font>
    <font>
      <sz val="11"/>
      <color theme="1"/>
      <name val="Calibri"/>
      <family val="2"/>
      <scheme val="minor"/>
    </font>
    <font>
      <i/>
      <sz val="10"/>
      <color theme="1"/>
      <name val="Calibri"/>
      <family val="2"/>
      <scheme val="minor"/>
    </font>
    <font>
      <sz val="9"/>
      <color theme="1"/>
      <name val="Calibri"/>
      <family val="2"/>
      <scheme val="minor"/>
    </font>
    <font>
      <b/>
      <sz val="9"/>
      <color theme="1"/>
      <name val="Calibri"/>
      <family val="2"/>
      <scheme val="minor"/>
    </font>
    <font>
      <sz val="10"/>
      <name val="Arial"/>
      <family val="2"/>
    </font>
    <font>
      <sz val="7"/>
      <name val="Verdana"/>
      <family val="2"/>
    </font>
    <font>
      <i/>
      <u/>
      <sz val="10"/>
      <color theme="1"/>
      <name val="Calibri"/>
      <family val="2"/>
      <scheme val="minor"/>
    </font>
    <font>
      <sz val="10"/>
      <color theme="1"/>
      <name val="Calibri"/>
      <family val="2"/>
      <scheme val="minor"/>
    </font>
    <font>
      <sz val="14"/>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b/>
      <sz val="18"/>
      <color theme="1"/>
      <name val="Calibri"/>
      <family val="2"/>
      <scheme val="minor"/>
    </font>
    <font>
      <i/>
      <u/>
      <sz val="8"/>
      <color theme="1"/>
      <name val="Calibri"/>
      <family val="2"/>
      <scheme val="minor"/>
    </font>
    <font>
      <b/>
      <i/>
      <u/>
      <sz val="18"/>
      <color theme="1"/>
      <name val="Calibri"/>
      <family val="2"/>
      <scheme val="minor"/>
    </font>
    <font>
      <i/>
      <sz val="11"/>
      <color theme="1"/>
      <name val="Calibri"/>
      <family val="2"/>
      <scheme val="minor"/>
    </font>
    <font>
      <b/>
      <i/>
      <u/>
      <sz val="11"/>
      <color theme="1"/>
      <name val="Calibri"/>
      <family val="2"/>
      <scheme val="minor"/>
    </font>
    <font>
      <b/>
      <u/>
      <sz val="11"/>
      <color theme="1"/>
      <name val="Calibri"/>
      <family val="2"/>
      <scheme val="minor"/>
    </font>
    <font>
      <u/>
      <sz val="11"/>
      <color theme="10"/>
      <name val="Calibri"/>
      <family val="2"/>
      <scheme val="minor"/>
    </font>
    <font>
      <i/>
      <u/>
      <sz val="9"/>
      <color theme="1"/>
      <name val="Calibri"/>
      <family val="2"/>
      <scheme val="minor"/>
    </font>
    <font>
      <i/>
      <sz val="9"/>
      <color theme="1"/>
      <name val="Calibri"/>
      <family val="2"/>
      <scheme val="minor"/>
    </font>
    <font>
      <sz val="11"/>
      <name val="Calibri"/>
      <family val="2"/>
      <scheme val="minor"/>
    </font>
    <font>
      <b/>
      <sz val="14"/>
      <color theme="1"/>
      <name val="Calibri"/>
      <family val="2"/>
      <scheme val="minor"/>
    </font>
    <font>
      <u/>
      <sz val="11"/>
      <color theme="1"/>
      <name val="Calibri"/>
      <family val="2"/>
      <scheme val="minor"/>
    </font>
    <font>
      <b/>
      <i/>
      <sz val="11"/>
      <name val="Calibri"/>
      <family val="2"/>
      <scheme val="minor"/>
    </font>
    <font>
      <sz val="8"/>
      <name val="Calibri"/>
      <family val="2"/>
      <scheme val="minor"/>
    </font>
    <font>
      <b/>
      <sz val="12"/>
      <color theme="0"/>
      <name val="Calibri"/>
      <family val="2"/>
      <scheme val="minor"/>
    </font>
    <font>
      <b/>
      <sz val="11"/>
      <color theme="0"/>
      <name val="Calibri"/>
      <family val="2"/>
      <scheme val="minor"/>
    </font>
    <font>
      <b/>
      <sz val="10"/>
      <color theme="0"/>
      <name val="Calibri"/>
      <family val="2"/>
      <scheme val="minor"/>
    </font>
    <font>
      <sz val="11"/>
      <color theme="0"/>
      <name val="Calibri"/>
      <family val="2"/>
      <scheme val="minor"/>
    </font>
    <font>
      <b/>
      <u/>
      <sz val="16"/>
      <color theme="0"/>
      <name val="Calibri"/>
      <family val="2"/>
      <scheme val="minor"/>
    </font>
    <font>
      <b/>
      <sz val="16"/>
      <color theme="0"/>
      <name val="Calibri"/>
      <family val="2"/>
      <scheme val="minor"/>
    </font>
    <font>
      <sz val="10"/>
      <name val="Arial"/>
      <family val="2"/>
    </font>
    <font>
      <sz val="9"/>
      <name val="Calibri"/>
      <family val="2"/>
      <scheme val="minor"/>
    </font>
    <font>
      <sz val="9"/>
      <name val="Arial"/>
      <family val="2"/>
    </font>
    <font>
      <sz val="9"/>
      <name val="Calibri"/>
      <family val="2"/>
    </font>
  </fonts>
  <fills count="10">
    <fill>
      <patternFill patternType="none"/>
    </fill>
    <fill>
      <patternFill patternType="gray125"/>
    </fill>
    <fill>
      <patternFill patternType="solid">
        <fgColor theme="4" tint="0.59999389629810485"/>
        <bgColor indexed="64"/>
      </patternFill>
    </fill>
    <fill>
      <patternFill patternType="solid">
        <fgColor rgb="FFFFFF00"/>
        <bgColor indexed="64"/>
      </patternFill>
    </fill>
    <fill>
      <patternFill patternType="solid">
        <fgColor theme="9" tint="0.59999389629810485"/>
        <bgColor indexed="64"/>
      </patternFill>
    </fill>
    <fill>
      <patternFill patternType="solid">
        <fgColor theme="0"/>
        <bgColor indexed="64"/>
      </patternFill>
    </fill>
    <fill>
      <patternFill patternType="solid">
        <fgColor theme="4"/>
        <bgColor theme="4"/>
      </patternFill>
    </fill>
    <fill>
      <patternFill patternType="solid">
        <fgColor theme="0"/>
        <bgColor theme="4"/>
      </patternFill>
    </fill>
    <fill>
      <patternFill patternType="solid">
        <fgColor theme="9" tint="0.39997558519241921"/>
        <bgColor indexed="65"/>
      </patternFill>
    </fill>
    <fill>
      <patternFill patternType="solid">
        <fgColor theme="9"/>
        <bgColor indexed="64"/>
      </patternFill>
    </fill>
  </fills>
  <borders count="41">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diagonal/>
    </border>
    <border>
      <left/>
      <right/>
      <top style="medium">
        <color theme="0" tint="-0.34998626667073579"/>
      </top>
      <bottom/>
      <diagonal/>
    </border>
    <border>
      <left/>
      <right style="medium">
        <color theme="0" tint="-0.34998626667073579"/>
      </right>
      <top style="medium">
        <color theme="0" tint="-0.34998626667073579"/>
      </top>
      <bottom/>
      <diagonal/>
    </border>
    <border>
      <left style="medium">
        <color theme="0" tint="-0.34998626667073579"/>
      </left>
      <right/>
      <top/>
      <bottom/>
      <diagonal/>
    </border>
    <border>
      <left/>
      <right style="medium">
        <color theme="0" tint="-0.34998626667073579"/>
      </right>
      <top/>
      <bottom/>
      <diagonal/>
    </border>
    <border>
      <left style="medium">
        <color theme="0" tint="-0.34998626667073579"/>
      </left>
      <right/>
      <top/>
      <bottom style="medium">
        <color theme="0" tint="-0.34998626667073579"/>
      </bottom>
      <diagonal/>
    </border>
    <border>
      <left/>
      <right/>
      <top/>
      <bottom style="medium">
        <color theme="0" tint="-0.34998626667073579"/>
      </bottom>
      <diagonal/>
    </border>
    <border>
      <left/>
      <right style="medium">
        <color theme="0" tint="-0.34998626667073579"/>
      </right>
      <top/>
      <bottom style="medium">
        <color theme="0" tint="-0.34998626667073579"/>
      </bottom>
      <diagonal/>
    </border>
    <border>
      <left style="thin">
        <color theme="0" tint="-0.34998626667073579"/>
      </left>
      <right/>
      <top style="thin">
        <color theme="0" tint="-0.34998626667073579"/>
      </top>
      <bottom style="thin">
        <color theme="0" tint="-0.34998626667073579"/>
      </bottom>
      <diagonal/>
    </border>
    <border>
      <left/>
      <right/>
      <top style="thin">
        <color theme="0" tint="-0.34998626667073579"/>
      </top>
      <bottom style="thin">
        <color theme="0" tint="-0.34998626667073579"/>
      </bottom>
      <diagonal/>
    </border>
    <border>
      <left/>
      <right style="thin">
        <color theme="0" tint="-0.34998626667073579"/>
      </right>
      <top style="thin">
        <color theme="0" tint="-0.34998626667073579"/>
      </top>
      <bottom style="thin">
        <color theme="0" tint="-0.34998626667073579"/>
      </bottom>
      <diagonal/>
    </border>
    <border>
      <left style="medium">
        <color theme="0" tint="-0.34998626667073579"/>
      </left>
      <right/>
      <top style="medium">
        <color theme="0" tint="-0.34998626667073579"/>
      </top>
      <bottom style="medium">
        <color theme="0" tint="-0.34998626667073579"/>
      </bottom>
      <diagonal/>
    </border>
    <border>
      <left/>
      <right/>
      <top style="medium">
        <color theme="0" tint="-0.34998626667073579"/>
      </top>
      <bottom style="medium">
        <color theme="0" tint="-0.34998626667073579"/>
      </bottom>
      <diagonal/>
    </border>
    <border>
      <left/>
      <right style="medium">
        <color theme="0" tint="-0.34998626667073579"/>
      </right>
      <top style="medium">
        <color theme="0" tint="-0.34998626667073579"/>
      </top>
      <bottom style="medium">
        <color theme="0" tint="-0.34998626667073579"/>
      </bottom>
      <diagonal/>
    </border>
    <border>
      <left style="thin">
        <color theme="0" tint="-0.34998626667073579"/>
      </left>
      <right/>
      <top/>
      <bottom style="thin">
        <color theme="0" tint="-0.34998626667073579"/>
      </bottom>
      <diagonal/>
    </border>
    <border>
      <left/>
      <right/>
      <top/>
      <bottom style="thin">
        <color theme="0" tint="-0.34998626667073579"/>
      </bottom>
      <diagonal/>
    </border>
    <border>
      <left style="thin">
        <color theme="0" tint="-0.34998626667073579"/>
      </left>
      <right/>
      <top style="thin">
        <color theme="0" tint="-0.34998626667073579"/>
      </top>
      <bottom/>
      <diagonal/>
    </border>
    <border>
      <left/>
      <right/>
      <top style="thin">
        <color theme="0" tint="-0.34998626667073579"/>
      </top>
      <bottom/>
      <diagonal/>
    </border>
    <border>
      <left/>
      <right style="thin">
        <color theme="0" tint="-0.34998626667073579"/>
      </right>
      <top style="thin">
        <color theme="0" tint="-0.34998626667073579"/>
      </top>
      <bottom/>
      <diagonal/>
    </border>
    <border>
      <left/>
      <right style="thin">
        <color theme="0" tint="-0.34998626667073579"/>
      </right>
      <top/>
      <bottom style="thin">
        <color theme="0" tint="-0.34998626667073579"/>
      </bottom>
      <diagonal/>
    </border>
    <border>
      <left style="medium">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thin">
        <color theme="0" tint="-0.34998626667073579"/>
      </right>
      <top style="medium">
        <color theme="0" tint="-0.34998626667073579"/>
      </top>
      <bottom style="thin">
        <color theme="0" tint="-0.34998626667073579"/>
      </bottom>
      <diagonal/>
    </border>
    <border>
      <left style="thin">
        <color theme="0" tint="-0.34998626667073579"/>
      </left>
      <right style="medium">
        <color theme="0" tint="-0.34998626667073579"/>
      </right>
      <top style="medium">
        <color theme="0" tint="-0.34998626667073579"/>
      </top>
      <bottom style="thin">
        <color theme="0" tint="-0.34998626667073579"/>
      </bottom>
      <diagonal/>
    </border>
    <border>
      <left style="medium">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theme="0" tint="-0.34998626667073579"/>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medium">
        <color theme="0" tint="-0.34998626667073579"/>
      </bottom>
      <diagonal/>
    </border>
    <border>
      <left style="thin">
        <color theme="0" tint="-0.34998626667073579"/>
      </left>
      <right style="medium">
        <color theme="0" tint="-0.34998626667073579"/>
      </right>
      <top style="thin">
        <color theme="0" tint="-0.34998626667073579"/>
      </top>
      <bottom style="medium">
        <color theme="0" tint="-0.34998626667073579"/>
      </bottom>
      <diagonal/>
    </border>
    <border>
      <left style="thin">
        <color theme="0" tint="-0.34998626667073579"/>
      </left>
      <right/>
      <top/>
      <bottom/>
      <diagonal/>
    </border>
    <border>
      <left style="thin">
        <color theme="0" tint="-0.34998626667073579"/>
      </left>
      <right style="thin">
        <color theme="0" tint="-0.34998626667073579"/>
      </right>
      <top/>
      <bottom style="thin">
        <color theme="0" tint="-0.34998626667073579"/>
      </bottom>
      <diagonal/>
    </border>
    <border>
      <left/>
      <right style="thin">
        <color theme="0" tint="-0.34998626667073579"/>
      </right>
      <top/>
      <bottom/>
      <diagonal/>
    </border>
    <border>
      <left style="thin">
        <color theme="0" tint="-0.34998626667073579"/>
      </left>
      <right style="thin">
        <color theme="0" tint="-0.34998626667073579"/>
      </right>
      <top/>
      <bottom/>
      <diagonal/>
    </border>
    <border>
      <left/>
      <right/>
      <top style="thin">
        <color indexed="64"/>
      </top>
      <bottom/>
      <diagonal/>
    </border>
    <border>
      <left style="thin">
        <color theme="0" tint="-0.34998626667073579"/>
      </left>
      <right/>
      <top style="thin">
        <color theme="4" tint="0.39997558519241921"/>
      </top>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xf numFmtId="164" fontId="1" fillId="0" borderId="0" applyFont="0" applyFill="0" applyBorder="0" applyAlignment="0" applyProtection="0"/>
    <xf numFmtId="0" fontId="5" fillId="0" borderId="0"/>
    <xf numFmtId="9" fontId="1" fillId="0" borderId="0" applyFont="0" applyFill="0" applyBorder="0" applyAlignment="0" applyProtection="0"/>
    <xf numFmtId="0" fontId="19" fillId="0" borderId="0" applyNumberFormat="0" applyFill="0" applyBorder="0" applyAlignment="0" applyProtection="0"/>
    <xf numFmtId="0" fontId="1" fillId="8" borderId="0" applyNumberFormat="0" applyBorder="0" applyAlignment="0" applyProtection="0"/>
    <xf numFmtId="43" fontId="1" fillId="0" borderId="0" applyFont="0" applyFill="0" applyBorder="0" applyAlignment="0" applyProtection="0"/>
  </cellStyleXfs>
  <cellXfs count="282">
    <xf numFmtId="0" fontId="0" fillId="0" borderId="0" xfId="0"/>
    <xf numFmtId="0" fontId="4" fillId="0" borderId="0" xfId="0" applyFont="1" applyAlignment="1">
      <alignment horizontal="center" vertical="center" wrapText="1"/>
    </xf>
    <xf numFmtId="0" fontId="6" fillId="0" borderId="0" xfId="2" applyNumberFormat="1" applyFont="1" applyFill="1" applyBorder="1" applyAlignment="1">
      <alignment horizontal="center" vertical="center"/>
    </xf>
    <xf numFmtId="0" fontId="6" fillId="0" borderId="0" xfId="2" applyFont="1" applyFill="1" applyBorder="1" applyAlignment="1">
      <alignment horizontal="center" vertical="center" wrapText="1"/>
    </xf>
    <xf numFmtId="0" fontId="0" fillId="0" borderId="0" xfId="0" applyAlignment="1">
      <alignment vertical="center"/>
    </xf>
    <xf numFmtId="0" fontId="0" fillId="0" borderId="0" xfId="0" applyBorder="1" applyAlignment="1">
      <alignment vertical="center"/>
    </xf>
    <xf numFmtId="0" fontId="3" fillId="0" borderId="0" xfId="0" applyFont="1" applyFill="1" applyAlignment="1">
      <alignment vertical="center"/>
    </xf>
    <xf numFmtId="0" fontId="3" fillId="0" borderId="0" xfId="0" applyFont="1" applyAlignment="1">
      <alignment vertical="center"/>
    </xf>
    <xf numFmtId="0" fontId="0" fillId="0" borderId="6" xfId="0"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0" fillId="0" borderId="9"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0" xfId="0" applyAlignment="1">
      <alignment horizontal="center" vertical="center"/>
    </xf>
    <xf numFmtId="0" fontId="0" fillId="0" borderId="0" xfId="0" applyAlignment="1">
      <alignment horizontal="left" vertical="center"/>
    </xf>
    <xf numFmtId="0" fontId="0" fillId="0" borderId="0" xfId="0" applyBorder="1" applyAlignment="1">
      <alignment horizontal="center" vertical="center" wrapText="1"/>
    </xf>
    <xf numFmtId="0" fontId="13" fillId="0" borderId="0" xfId="0" applyFont="1" applyAlignment="1">
      <alignment vertical="center"/>
    </xf>
    <xf numFmtId="0" fontId="0" fillId="0" borderId="0" xfId="0" applyFill="1" applyBorder="1" applyAlignment="1">
      <alignment horizontal="center" vertical="center"/>
    </xf>
    <xf numFmtId="0" fontId="0" fillId="0" borderId="0" xfId="0" applyFill="1" applyBorder="1" applyAlignment="1">
      <alignment vertical="center"/>
    </xf>
    <xf numFmtId="0" fontId="0" fillId="0" borderId="8" xfId="0" applyFill="1" applyBorder="1" applyAlignment="1">
      <alignment vertical="center"/>
    </xf>
    <xf numFmtId="0" fontId="15" fillId="0" borderId="0" xfId="0" applyFont="1" applyBorder="1" applyAlignment="1">
      <alignment vertical="center"/>
    </xf>
    <xf numFmtId="9" fontId="0" fillId="0" borderId="1" xfId="3" applyFont="1" applyFill="1" applyBorder="1" applyAlignment="1">
      <alignment horizontal="center" vertical="center"/>
    </xf>
    <xf numFmtId="0" fontId="17" fillId="0" borderId="0" xfId="0" applyFont="1" applyFill="1" applyBorder="1" applyAlignment="1">
      <alignment vertical="center"/>
    </xf>
    <xf numFmtId="0" fontId="0" fillId="0" borderId="0" xfId="0" applyBorder="1" applyAlignment="1">
      <alignment horizontal="center" vertical="center"/>
    </xf>
    <xf numFmtId="0" fontId="0" fillId="0" borderId="0" xfId="0" applyFont="1" applyBorder="1" applyAlignment="1">
      <alignment horizontal="right"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9" fillId="0" borderId="0" xfId="0" applyFont="1" applyBorder="1" applyAlignment="1">
      <alignment horizontal="center" vertical="center" wrapText="1"/>
    </xf>
    <xf numFmtId="0" fontId="11" fillId="0" borderId="0" xfId="0" applyFont="1" applyBorder="1" applyAlignment="1">
      <alignment horizontal="right" vertical="center"/>
    </xf>
    <xf numFmtId="0" fontId="14" fillId="0" borderId="5" xfId="0" applyFont="1" applyBorder="1" applyAlignment="1">
      <alignment horizontal="justify" vertical="center" wrapText="1"/>
    </xf>
    <xf numFmtId="0" fontId="14" fillId="0" borderId="0" xfId="0" applyFont="1" applyBorder="1" applyAlignment="1">
      <alignment horizontal="justify" vertical="center" wrapText="1"/>
    </xf>
    <xf numFmtId="0" fontId="12" fillId="0" borderId="0" xfId="0" applyFont="1" applyFill="1" applyBorder="1" applyAlignment="1">
      <alignment horizontal="center" vertical="center"/>
    </xf>
    <xf numFmtId="0" fontId="0" fillId="0" borderId="0" xfId="0" applyFill="1" applyBorder="1" applyAlignment="1">
      <alignment horizontal="center" vertical="center" wrapText="1"/>
    </xf>
    <xf numFmtId="0" fontId="0" fillId="0" borderId="2" xfId="0" applyFill="1" applyBorder="1" applyAlignment="1">
      <alignment vertical="center"/>
    </xf>
    <xf numFmtId="0" fontId="0" fillId="0" borderId="3" xfId="0" applyFill="1" applyBorder="1" applyAlignment="1">
      <alignment vertical="center"/>
    </xf>
    <xf numFmtId="0" fontId="9"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0" fillId="0" borderId="5" xfId="0" applyFill="1" applyBorder="1" applyAlignment="1">
      <alignment vertical="center"/>
    </xf>
    <xf numFmtId="0" fontId="0" fillId="0" borderId="6" xfId="0" applyFill="1" applyBorder="1" applyAlignment="1">
      <alignment horizontal="center" vertical="center" wrapText="1"/>
    </xf>
    <xf numFmtId="0" fontId="0" fillId="0" borderId="7" xfId="0" applyFill="1" applyBorder="1" applyAlignment="1">
      <alignment vertical="center"/>
    </xf>
    <xf numFmtId="0" fontId="9" fillId="0" borderId="8" xfId="0" applyFont="1" applyFill="1" applyBorder="1" applyAlignment="1">
      <alignment horizontal="center" vertical="center" wrapText="1"/>
    </xf>
    <xf numFmtId="0" fontId="0" fillId="0" borderId="8"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Alignment="1">
      <alignment vertical="center"/>
    </xf>
    <xf numFmtId="0" fontId="19" fillId="0" borderId="6" xfId="4" applyBorder="1" applyAlignment="1">
      <alignment vertical="center"/>
    </xf>
    <xf numFmtId="49" fontId="0" fillId="0" borderId="0" xfId="0" applyNumberFormat="1" applyAlignment="1">
      <alignment vertical="center"/>
    </xf>
    <xf numFmtId="0" fontId="4" fillId="0" borderId="10" xfId="0" applyFont="1" applyBorder="1" applyAlignment="1">
      <alignment vertical="center" wrapText="1"/>
    </xf>
    <xf numFmtId="0" fontId="4" fillId="0" borderId="12" xfId="0" applyFont="1" applyBorder="1" applyAlignment="1">
      <alignment vertical="center" wrapText="1"/>
    </xf>
    <xf numFmtId="0" fontId="22" fillId="5" borderId="0" xfId="0" applyFont="1" applyFill="1" applyBorder="1" applyAlignment="1">
      <alignment horizontal="center" vertical="center"/>
    </xf>
    <xf numFmtId="165" fontId="0" fillId="0" borderId="0" xfId="0" applyNumberFormat="1" applyAlignment="1">
      <alignment vertical="center"/>
    </xf>
    <xf numFmtId="0" fontId="12" fillId="0" borderId="31" xfId="0" applyFont="1" applyBorder="1" applyAlignment="1">
      <alignment vertical="center" wrapText="1"/>
    </xf>
    <xf numFmtId="0" fontId="12" fillId="0" borderId="32" xfId="0" applyFont="1" applyBorder="1" applyAlignment="1">
      <alignment vertical="center" wrapText="1"/>
    </xf>
    <xf numFmtId="0" fontId="12" fillId="0" borderId="30" xfId="0" applyFont="1" applyBorder="1" applyAlignment="1">
      <alignment horizontal="center" vertical="center" wrapText="1"/>
    </xf>
    <xf numFmtId="0" fontId="23" fillId="0" borderId="31" xfId="0" applyFont="1" applyBorder="1" applyAlignment="1">
      <alignment vertical="center" wrapText="1"/>
    </xf>
    <xf numFmtId="0" fontId="23" fillId="0" borderId="32" xfId="0" applyFont="1" applyBorder="1" applyAlignment="1">
      <alignment vertical="center" wrapText="1"/>
    </xf>
    <xf numFmtId="0" fontId="23" fillId="0" borderId="30" xfId="0" applyFont="1" applyBorder="1" applyAlignment="1">
      <alignment horizontal="center" vertical="center" wrapText="1"/>
    </xf>
    <xf numFmtId="0" fontId="12" fillId="0" borderId="29" xfId="0" applyFont="1" applyBorder="1" applyAlignment="1">
      <alignment vertical="center" wrapText="1"/>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1" applyNumberFormat="1" applyFont="1" applyFill="1" applyBorder="1" applyAlignment="1" applyProtection="1">
      <alignment vertical="center"/>
      <protection locked="0"/>
    </xf>
    <xf numFmtId="9" fontId="0" fillId="3" borderId="1" xfId="3" applyFont="1" applyFill="1" applyBorder="1" applyAlignment="1" applyProtection="1">
      <alignment horizontal="center" vertical="center"/>
      <protection locked="0"/>
    </xf>
    <xf numFmtId="0" fontId="18" fillId="0" borderId="5" xfId="0" applyFont="1" applyBorder="1" applyAlignment="1">
      <alignment horizontal="center" vertical="center" wrapText="1"/>
    </xf>
    <xf numFmtId="49" fontId="0" fillId="5" borderId="0" xfId="0" applyNumberFormat="1" applyFill="1" applyBorder="1" applyAlignment="1" applyProtection="1">
      <alignment horizontal="center" vertical="center"/>
      <protection locked="0"/>
    </xf>
    <xf numFmtId="0" fontId="0" fillId="5" borderId="0" xfId="0" applyFill="1" applyBorder="1" applyAlignment="1">
      <alignment vertical="center"/>
    </xf>
    <xf numFmtId="0" fontId="0" fillId="0" borderId="0" xfId="0" applyAlignment="1">
      <alignment horizontal="center" vertical="center"/>
    </xf>
    <xf numFmtId="0" fontId="0" fillId="0" borderId="0" xfId="0" applyFont="1" applyAlignment="1">
      <alignment vertical="center"/>
    </xf>
    <xf numFmtId="1" fontId="3" fillId="4" borderId="1" xfId="0" applyNumberFormat="1" applyFont="1" applyFill="1" applyBorder="1" applyAlignment="1" applyProtection="1">
      <alignment horizontal="center" vertical="center"/>
    </xf>
    <xf numFmtId="0" fontId="0" fillId="0" borderId="0" xfId="0" applyAlignment="1" applyProtection="1">
      <alignment vertical="center"/>
      <protection hidden="1"/>
    </xf>
    <xf numFmtId="0" fontId="13" fillId="0" borderId="0" xfId="0" applyFont="1" applyAlignment="1" applyProtection="1">
      <alignment vertical="center"/>
      <protection hidden="1"/>
    </xf>
    <xf numFmtId="0" fontId="4" fillId="0" borderId="0" xfId="0" applyFont="1" applyAlignment="1" applyProtection="1">
      <alignment horizontal="center" vertical="center" wrapText="1"/>
      <protection hidden="1"/>
    </xf>
    <xf numFmtId="0" fontId="3" fillId="0" borderId="0" xfId="0" applyFont="1" applyFill="1" applyAlignment="1" applyProtection="1">
      <alignment vertical="center"/>
      <protection hidden="1"/>
    </xf>
    <xf numFmtId="0" fontId="3" fillId="0" borderId="0" xfId="0" applyFont="1" applyAlignment="1" applyProtection="1">
      <alignment vertical="center"/>
      <protection hidden="1"/>
    </xf>
    <xf numFmtId="0" fontId="0" fillId="0" borderId="0" xfId="0" applyFont="1" applyFill="1" applyAlignment="1">
      <alignment vertical="center"/>
    </xf>
    <xf numFmtId="0" fontId="25" fillId="0" borderId="0" xfId="0" applyFont="1" applyFill="1" applyBorder="1" applyAlignment="1">
      <alignment horizontal="right" vertical="center"/>
    </xf>
    <xf numFmtId="0" fontId="7" fillId="0" borderId="0" xfId="0" applyFont="1" applyFill="1" applyBorder="1" applyAlignment="1">
      <alignment vertical="center"/>
    </xf>
    <xf numFmtId="0" fontId="0" fillId="0" borderId="6" xfId="0" applyFill="1" applyBorder="1" applyAlignment="1">
      <alignment vertical="center"/>
    </xf>
    <xf numFmtId="0" fontId="0" fillId="0" borderId="0" xfId="0" applyFill="1" applyAlignment="1" applyProtection="1">
      <alignment vertical="center"/>
      <protection hidden="1"/>
    </xf>
    <xf numFmtId="0" fontId="0" fillId="0" borderId="0" xfId="0" applyFill="1" applyAlignment="1">
      <alignment vertical="center"/>
    </xf>
    <xf numFmtId="0" fontId="24" fillId="0" borderId="0" xfId="0" applyFont="1" applyFill="1" applyAlignment="1">
      <alignment vertical="center"/>
    </xf>
    <xf numFmtId="0" fontId="0" fillId="0" borderId="0" xfId="0" applyBorder="1" applyAlignment="1" applyProtection="1">
      <alignment vertical="center"/>
    </xf>
    <xf numFmtId="0" fontId="0" fillId="0" borderId="0" xfId="0" applyFill="1" applyBorder="1" applyAlignment="1" applyProtection="1">
      <alignment vertical="center"/>
    </xf>
    <xf numFmtId="0" fontId="0" fillId="0" borderId="6" xfId="0" applyBorder="1" applyAlignment="1" applyProtection="1">
      <alignment vertical="center"/>
    </xf>
    <xf numFmtId="0" fontId="2" fillId="0" borderId="0" xfId="0" applyFont="1" applyBorder="1" applyAlignment="1" applyProtection="1">
      <alignment horizontal="right" vertical="center"/>
    </xf>
    <xf numFmtId="0" fontId="2" fillId="0" borderId="0" xfId="0" applyFont="1" applyBorder="1" applyAlignment="1" applyProtection="1">
      <alignment horizontal="center" vertical="center"/>
    </xf>
    <xf numFmtId="168" fontId="2" fillId="0" borderId="0" xfId="0" applyNumberFormat="1" applyFont="1" applyFill="1" applyBorder="1" applyAlignment="1" applyProtection="1">
      <alignment horizontal="center" vertical="center"/>
    </xf>
    <xf numFmtId="0" fontId="0" fillId="0" borderId="0" xfId="0" applyAlignment="1" applyProtection="1">
      <alignment vertical="center"/>
    </xf>
    <xf numFmtId="168" fontId="2" fillId="4" borderId="0" xfId="0" applyNumberFormat="1" applyFont="1" applyFill="1" applyBorder="1" applyAlignment="1" applyProtection="1">
      <alignment horizontal="left" vertical="center"/>
    </xf>
    <xf numFmtId="168" fontId="2" fillId="0" borderId="0" xfId="0" applyNumberFormat="1" applyFont="1" applyFill="1" applyBorder="1" applyAlignment="1" applyProtection="1">
      <alignment horizontal="left" vertical="center"/>
    </xf>
    <xf numFmtId="0" fontId="19" fillId="0" borderId="6" xfId="4" applyBorder="1" applyAlignment="1" applyProtection="1">
      <alignment vertical="center"/>
    </xf>
    <xf numFmtId="0" fontId="0" fillId="0" borderId="8" xfId="0" applyBorder="1" applyAlignment="1" applyProtection="1">
      <alignment vertical="center"/>
    </xf>
    <xf numFmtId="0" fontId="0" fillId="0" borderId="8" xfId="0" applyFill="1" applyBorder="1" applyAlignment="1" applyProtection="1">
      <alignment vertical="center"/>
    </xf>
    <xf numFmtId="0" fontId="0" fillId="0" borderId="9" xfId="0" applyBorder="1" applyAlignment="1" applyProtection="1">
      <alignment vertical="center"/>
    </xf>
    <xf numFmtId="166" fontId="3" fillId="4" borderId="1" xfId="0" applyNumberFormat="1" applyFont="1" applyFill="1" applyBorder="1" applyAlignment="1" applyProtection="1">
      <alignment horizontal="center" vertical="center"/>
      <protection hidden="1"/>
    </xf>
    <xf numFmtId="49" fontId="0" fillId="0"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12" fillId="4" borderId="0" xfId="0" applyNumberFormat="1" applyFont="1" applyFill="1" applyBorder="1" applyAlignment="1" applyProtection="1">
      <alignment horizontal="center" vertical="center"/>
      <protection locked="0"/>
    </xf>
    <xf numFmtId="14" fontId="0" fillId="0" borderId="0" xfId="0" applyNumberFormat="1" applyAlignment="1" applyProtection="1">
      <alignment vertical="center"/>
      <protection hidden="1"/>
    </xf>
    <xf numFmtId="22" fontId="0" fillId="0" borderId="0" xfId="0" applyNumberFormat="1" applyAlignment="1">
      <alignment vertical="center"/>
    </xf>
    <xf numFmtId="0" fontId="27" fillId="5" borderId="33" xfId="0" applyFont="1" applyFill="1" applyBorder="1" applyAlignment="1" applyProtection="1">
      <alignment horizontal="left" vertical="center"/>
      <protection locked="0"/>
    </xf>
    <xf numFmtId="49" fontId="0" fillId="4" borderId="0" xfId="0" applyNumberFormat="1" applyFill="1" applyBorder="1" applyAlignment="1" applyProtection="1">
      <alignment vertical="center"/>
      <protection locked="0"/>
    </xf>
    <xf numFmtId="49" fontId="12" fillId="4" borderId="0" xfId="0" applyNumberFormat="1" applyFont="1" applyFill="1" applyBorder="1" applyAlignment="1" applyProtection="1">
      <alignment horizontal="center" vertical="center"/>
    </xf>
    <xf numFmtId="0" fontId="0" fillId="3" borderId="0" xfId="0" applyNumberForma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4"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protection locked="0"/>
    </xf>
    <xf numFmtId="167" fontId="3" fillId="3" borderId="1" xfId="0" applyNumberFormat="1" applyFont="1" applyFill="1" applyBorder="1" applyAlignment="1" applyProtection="1">
      <alignment horizontal="center" vertical="center"/>
      <protection locked="0"/>
    </xf>
    <xf numFmtId="49" fontId="3" fillId="3" borderId="1" xfId="0" applyNumberFormat="1" applyFont="1" applyFill="1" applyBorder="1" applyAlignment="1" applyProtection="1">
      <alignment horizontal="center" vertical="center" wrapText="1"/>
      <protection locked="0"/>
    </xf>
    <xf numFmtId="49" fontId="3" fillId="3" borderId="1" xfId="0" applyNumberFormat="1" applyFont="1" applyFill="1" applyBorder="1" applyAlignment="1" applyProtection="1">
      <alignment vertical="center"/>
      <protection locked="0"/>
    </xf>
    <xf numFmtId="49" fontId="3" fillId="3" borderId="1" xfId="0" applyNumberFormat="1" applyFont="1" applyFill="1" applyBorder="1" applyAlignment="1" applyProtection="1">
      <alignment horizontal="center" vertical="center"/>
      <protection locked="0"/>
    </xf>
    <xf numFmtId="167" fontId="3" fillId="3" borderId="1" xfId="1" applyNumberFormat="1" applyFont="1" applyFill="1" applyBorder="1" applyAlignment="1" applyProtection="1">
      <alignment horizontal="center" vertical="center"/>
      <protection locked="0"/>
    </xf>
    <xf numFmtId="49" fontId="3" fillId="4" borderId="1" xfId="0" applyNumberFormat="1" applyFont="1" applyFill="1" applyBorder="1" applyAlignment="1" applyProtection="1">
      <alignment horizontal="center" vertical="center"/>
      <protection locked="0"/>
    </xf>
    <xf numFmtId="0" fontId="0" fillId="3" borderId="0" xfId="0" applyFill="1" applyBorder="1" applyAlignment="1" applyProtection="1">
      <alignment vertical="center"/>
      <protection locked="0"/>
    </xf>
    <xf numFmtId="165" fontId="3" fillId="3" borderId="0" xfId="0" applyNumberFormat="1" applyFont="1" applyFill="1" applyBorder="1" applyAlignment="1" applyProtection="1">
      <alignment vertical="center"/>
      <protection locked="0"/>
    </xf>
    <xf numFmtId="0" fontId="10" fillId="0" borderId="5" xfId="0" applyFont="1" applyBorder="1" applyAlignment="1">
      <alignment vertical="center"/>
    </xf>
    <xf numFmtId="0" fontId="10" fillId="0" borderId="0" xfId="0" applyFont="1" applyBorder="1" applyAlignment="1">
      <alignment vertical="center"/>
    </xf>
    <xf numFmtId="0" fontId="10" fillId="0" borderId="6" xfId="0" applyFont="1" applyBorder="1" applyAlignment="1">
      <alignment vertical="center"/>
    </xf>
    <xf numFmtId="49" fontId="8" fillId="5" borderId="5" xfId="0" applyNumberFormat="1" applyFont="1" applyFill="1" applyBorder="1" applyAlignment="1" applyProtection="1">
      <alignment vertical="center"/>
      <protection locked="0"/>
    </xf>
    <xf numFmtId="49" fontId="8" fillId="5" borderId="6" xfId="0" applyNumberFormat="1" applyFont="1" applyFill="1" applyBorder="1" applyAlignment="1" applyProtection="1">
      <alignment vertical="center"/>
      <protection locked="0"/>
    </xf>
    <xf numFmtId="14" fontId="0" fillId="0" borderId="0" xfId="0" applyNumberFormat="1" applyAlignment="1">
      <alignment vertical="center"/>
    </xf>
    <xf numFmtId="1" fontId="3" fillId="4" borderId="18"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29" fillId="7" borderId="35" xfId="0" applyFont="1" applyFill="1" applyBorder="1" applyAlignment="1">
      <alignment horizontal="center" vertical="center" wrapText="1"/>
    </xf>
    <xf numFmtId="49" fontId="3" fillId="5" borderId="35" xfId="0" applyNumberFormat="1" applyFont="1" applyFill="1" applyBorder="1" applyAlignment="1">
      <alignment vertical="center" wrapText="1"/>
    </xf>
    <xf numFmtId="49" fontId="3" fillId="5" borderId="35" xfId="0" applyNumberFormat="1" applyFont="1" applyFill="1" applyBorder="1" applyAlignment="1">
      <alignment vertical="center"/>
    </xf>
    <xf numFmtId="0" fontId="28" fillId="6" borderId="0" xfId="0" applyFont="1" applyFill="1" applyBorder="1" applyAlignment="1">
      <alignment horizontal="center" vertical="center" wrapText="1"/>
    </xf>
    <xf numFmtId="0" fontId="28" fillId="6" borderId="29" xfId="0" applyFont="1" applyFill="1" applyBorder="1" applyAlignment="1">
      <alignment horizontal="center" vertical="center" wrapText="1"/>
    </xf>
    <xf numFmtId="0" fontId="29" fillId="6" borderId="29" xfId="0" applyFont="1" applyFill="1" applyBorder="1" applyAlignment="1">
      <alignment horizontal="center" vertical="center" wrapText="1"/>
    </xf>
    <xf numFmtId="1" fontId="3" fillId="0" borderId="12" xfId="0" applyNumberFormat="1" applyFont="1" applyFill="1" applyBorder="1" applyAlignment="1">
      <alignment horizontal="center" vertical="center"/>
    </xf>
    <xf numFmtId="1" fontId="3" fillId="0" borderId="12" xfId="0" applyNumberFormat="1" applyFont="1" applyBorder="1" applyAlignment="1">
      <alignment horizontal="center" vertical="center"/>
    </xf>
    <xf numFmtId="14" fontId="3" fillId="3" borderId="1" xfId="0" applyNumberFormat="1" applyFont="1" applyFill="1" applyBorder="1" applyAlignment="1" applyProtection="1">
      <alignment vertical="center"/>
      <protection locked="0"/>
    </xf>
    <xf numFmtId="14" fontId="23" fillId="0" borderId="32" xfId="0" applyNumberFormat="1" applyFont="1" applyBorder="1" applyAlignment="1">
      <alignment vertical="center" wrapText="1"/>
    </xf>
    <xf numFmtId="49" fontId="0" fillId="3" borderId="0" xfId="0" applyNumberFormat="1" applyFill="1" applyBorder="1" applyAlignment="1" applyProtection="1">
      <alignment vertical="center"/>
      <protection locked="0"/>
    </xf>
    <xf numFmtId="49" fontId="0" fillId="3" borderId="0" xfId="0" applyNumberFormat="1" applyFont="1" applyFill="1" applyBorder="1" applyAlignment="1" applyProtection="1">
      <alignment horizontal="right" vertical="center"/>
      <protection locked="0"/>
    </xf>
    <xf numFmtId="49" fontId="3" fillId="3" borderId="19" xfId="0" applyNumberFormat="1" applyFont="1" applyFill="1" applyBorder="1" applyAlignment="1" applyProtection="1">
      <alignment vertical="center"/>
      <protection locked="0"/>
    </xf>
    <xf numFmtId="49" fontId="3" fillId="3" borderId="18" xfId="0" applyNumberFormat="1" applyFont="1" applyFill="1" applyBorder="1" applyAlignment="1" applyProtection="1">
      <alignment vertical="center"/>
      <protection locked="0"/>
    </xf>
    <xf numFmtId="167" fontId="3" fillId="3" borderId="18" xfId="1" applyNumberFormat="1" applyFont="1" applyFill="1" applyBorder="1" applyAlignment="1" applyProtection="1">
      <alignment vertical="center"/>
      <protection locked="0"/>
    </xf>
    <xf numFmtId="165" fontId="3" fillId="3" borderId="18" xfId="0" applyNumberFormat="1" applyFont="1" applyFill="1" applyBorder="1" applyAlignment="1" applyProtection="1">
      <alignment vertical="center"/>
      <protection locked="0"/>
    </xf>
    <xf numFmtId="0" fontId="0" fillId="5" borderId="0" xfId="0" applyFill="1" applyAlignment="1">
      <alignment vertical="center"/>
    </xf>
    <xf numFmtId="165" fontId="0" fillId="5" borderId="0" xfId="0" applyNumberFormat="1" applyFill="1" applyAlignment="1">
      <alignment vertical="center"/>
    </xf>
    <xf numFmtId="49" fontId="0" fillId="5" borderId="0" xfId="0" applyNumberFormat="1" applyFill="1" applyAlignment="1">
      <alignment vertical="center"/>
    </xf>
    <xf numFmtId="49" fontId="12" fillId="3" borderId="8" xfId="0" applyNumberFormat="1" applyFont="1" applyFill="1" applyBorder="1" applyAlignment="1" applyProtection="1">
      <alignment horizontal="left" vertical="center"/>
      <protection locked="0"/>
    </xf>
    <xf numFmtId="49" fontId="0" fillId="0" borderId="0" xfId="0" applyNumberFormat="1" applyBorder="1" applyAlignment="1">
      <alignment vertical="center"/>
    </xf>
    <xf numFmtId="49" fontId="0" fillId="0" borderId="0" xfId="0" applyNumberFormat="1" applyBorder="1" applyAlignment="1">
      <alignment horizontal="center" vertical="center"/>
    </xf>
    <xf numFmtId="0" fontId="19" fillId="0" borderId="0" xfId="4" applyFill="1" applyBorder="1" applyAlignment="1">
      <alignment horizontal="center" vertical="center" wrapText="1"/>
    </xf>
    <xf numFmtId="0" fontId="23" fillId="0" borderId="0" xfId="0" applyFont="1" applyAlignment="1">
      <alignment horizontal="left" vertical="center"/>
    </xf>
    <xf numFmtId="0" fontId="1" fillId="8" borderId="0" xfId="5" applyBorder="1" applyAlignment="1" applyProtection="1">
      <alignment horizontal="center" vertical="center"/>
      <protection locked="0"/>
    </xf>
    <xf numFmtId="49" fontId="1" fillId="8" borderId="0" xfId="5" applyNumberFormat="1" applyBorder="1" applyAlignment="1" applyProtection="1">
      <alignment vertical="center"/>
      <protection locked="0"/>
    </xf>
    <xf numFmtId="9" fontId="0" fillId="4" borderId="1" xfId="3" applyFont="1" applyFill="1" applyBorder="1" applyAlignment="1" applyProtection="1">
      <alignment horizontal="center" vertical="center"/>
    </xf>
    <xf numFmtId="0" fontId="10" fillId="2" borderId="1" xfId="0" applyFont="1" applyFill="1" applyBorder="1" applyAlignment="1">
      <alignment horizontal="center" vertical="center"/>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Border="1" applyAlignment="1" applyProtection="1">
      <alignment horizontal="center" vertical="center"/>
    </xf>
    <xf numFmtId="0" fontId="18" fillId="0" borderId="5" xfId="0" applyFont="1" applyBorder="1" applyAlignment="1">
      <alignment horizontal="center" vertical="center" wrapText="1"/>
    </xf>
    <xf numFmtId="22" fontId="30" fillId="5" borderId="0" xfId="0" applyNumberFormat="1" applyFont="1" applyFill="1" applyAlignment="1" applyProtection="1">
      <alignment vertical="center"/>
      <protection hidden="1"/>
    </xf>
    <xf numFmtId="166" fontId="3" fillId="4" borderId="1" xfId="0" applyNumberFormat="1" applyFont="1" applyFill="1" applyBorder="1" applyAlignment="1" applyProtection="1">
      <alignment horizontal="center" vertical="center"/>
    </xf>
    <xf numFmtId="49" fontId="3" fillId="3" borderId="1" xfId="0" applyNumberFormat="1" applyFont="1" applyFill="1" applyBorder="1" applyAlignment="1">
      <alignment horizontal="center" vertical="center"/>
    </xf>
    <xf numFmtId="49" fontId="3" fillId="4" borderId="1" xfId="0" applyNumberFormat="1" applyFont="1" applyFill="1" applyBorder="1" applyAlignment="1">
      <alignment horizontal="center" vertical="center"/>
    </xf>
    <xf numFmtId="49" fontId="3" fillId="3" borderId="1" xfId="0" applyNumberFormat="1" applyFont="1" applyFill="1" applyBorder="1" applyAlignment="1" applyProtection="1">
      <alignment horizontal="center" vertical="center"/>
    </xf>
    <xf numFmtId="49" fontId="3" fillId="4" borderId="1" xfId="0" applyNumberFormat="1" applyFont="1" applyFill="1" applyBorder="1" applyAlignment="1" applyProtection="1">
      <alignment horizontal="center" vertical="center"/>
    </xf>
    <xf numFmtId="49" fontId="3" fillId="4" borderId="10" xfId="0" applyNumberFormat="1" applyFont="1" applyFill="1" applyBorder="1" applyAlignment="1" applyProtection="1">
      <alignment horizontal="center" vertical="center"/>
    </xf>
    <xf numFmtId="169" fontId="0" fillId="3" borderId="1" xfId="3" applyNumberFormat="1" applyFont="1" applyFill="1" applyBorder="1" applyAlignment="1" applyProtection="1">
      <alignment horizontal="center" vertical="center"/>
      <protection locked="0"/>
    </xf>
    <xf numFmtId="169" fontId="0" fillId="4" borderId="1" xfId="3" applyNumberFormat="1" applyFont="1" applyFill="1" applyBorder="1" applyAlignment="1" applyProtection="1">
      <alignment horizontal="center" vertical="center"/>
    </xf>
    <xf numFmtId="0" fontId="16" fillId="0" borderId="8" xfId="0" applyFont="1" applyBorder="1" applyAlignment="1" applyProtection="1">
      <alignment vertical="center"/>
    </xf>
    <xf numFmtId="169" fontId="3" fillId="3" borderId="1" xfId="3" applyNumberFormat="1" applyFont="1" applyFill="1" applyBorder="1" applyAlignment="1" applyProtection="1">
      <alignment horizontal="center" vertical="center"/>
      <protection locked="0"/>
    </xf>
    <xf numFmtId="9" fontId="3" fillId="3" borderId="1" xfId="3" applyFont="1" applyFill="1" applyBorder="1" applyAlignment="1" applyProtection="1">
      <alignment horizontal="center" vertical="center"/>
    </xf>
    <xf numFmtId="9" fontId="10" fillId="3" borderId="0" xfId="0" applyNumberFormat="1" applyFont="1" applyFill="1" applyBorder="1" applyAlignment="1" applyProtection="1">
      <alignment horizontal="center" vertical="center"/>
      <protection locked="0"/>
    </xf>
    <xf numFmtId="169" fontId="16" fillId="4" borderId="0" xfId="0" applyNumberFormat="1" applyFont="1" applyFill="1" applyBorder="1" applyAlignment="1" applyProtection="1">
      <alignment horizontal="center" vertical="center"/>
    </xf>
    <xf numFmtId="0" fontId="31" fillId="9" borderId="37" xfId="4" applyFont="1" applyFill="1" applyBorder="1" applyAlignment="1">
      <alignment horizontal="center" vertical="center"/>
    </xf>
    <xf numFmtId="0" fontId="19" fillId="0" borderId="0" xfId="4" applyFill="1" applyBorder="1" applyAlignment="1">
      <alignment vertical="center" wrapText="1"/>
    </xf>
    <xf numFmtId="0" fontId="10" fillId="0" borderId="0" xfId="0" applyFont="1" applyFill="1" applyAlignment="1">
      <alignment horizontal="center" vertical="center"/>
    </xf>
    <xf numFmtId="0" fontId="32" fillId="0" borderId="0" xfId="0" applyFont="1" applyFill="1" applyBorder="1" applyAlignment="1">
      <alignment horizontal="center" vertical="center" wrapText="1"/>
    </xf>
    <xf numFmtId="0" fontId="32" fillId="0" borderId="0" xfId="0" applyFont="1" applyFill="1" applyAlignment="1">
      <alignment horizontal="center" vertical="center"/>
    </xf>
    <xf numFmtId="0" fontId="32" fillId="0" borderId="0" xfId="0" applyFont="1" applyFill="1" applyAlignment="1">
      <alignment vertical="center"/>
    </xf>
    <xf numFmtId="0" fontId="32" fillId="0" borderId="5" xfId="0" applyFont="1" applyFill="1" applyBorder="1" applyAlignment="1">
      <alignment vertical="center"/>
    </xf>
    <xf numFmtId="0" fontId="31" fillId="0" borderId="0" xfId="4" applyFont="1" applyFill="1" applyBorder="1" applyAlignment="1">
      <alignment horizontal="center" vertical="center" wrapText="1"/>
    </xf>
    <xf numFmtId="0" fontId="31" fillId="0" borderId="0" xfId="4" applyFont="1" applyFill="1" applyBorder="1" applyAlignment="1">
      <alignment vertical="center" wrapText="1"/>
    </xf>
    <xf numFmtId="49" fontId="0" fillId="8" borderId="0" xfId="5" applyNumberFormat="1" applyFont="1" applyBorder="1" applyAlignment="1" applyProtection="1">
      <alignment vertical="center"/>
      <protection locked="0"/>
    </xf>
    <xf numFmtId="0" fontId="33" fillId="3" borderId="0" xfId="0" applyNumberFormat="1" applyFont="1" applyFill="1" applyBorder="1" applyAlignment="1" applyProtection="1">
      <alignment horizontal="center" vertical="top" wrapText="1" readingOrder="1"/>
      <protection locked="0"/>
    </xf>
    <xf numFmtId="0" fontId="35" fillId="3" borderId="0" xfId="0" applyNumberFormat="1" applyFont="1" applyFill="1" applyBorder="1" applyAlignment="1" applyProtection="1">
      <alignment horizontal="center" vertical="top" wrapText="1" readingOrder="1"/>
      <protection locked="0"/>
    </xf>
    <xf numFmtId="0" fontId="35" fillId="3" borderId="0" xfId="0" applyNumberFormat="1" applyFont="1" applyFill="1" applyBorder="1" applyAlignment="1" applyProtection="1">
      <alignment horizontal="center" vertical="center" wrapText="1" readingOrder="1"/>
      <protection locked="0"/>
    </xf>
    <xf numFmtId="170" fontId="34" fillId="3" borderId="0" xfId="6"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vertical="center" wrapText="1" readingOrder="1"/>
      <protection locked="0"/>
    </xf>
    <xf numFmtId="170" fontId="35" fillId="3" borderId="0" xfId="6" applyNumberFormat="1" applyFont="1" applyFill="1" applyBorder="1" applyAlignment="1" applyProtection="1">
      <alignment horizontal="center" vertical="center" wrapText="1" readingOrder="1"/>
      <protection locked="0"/>
    </xf>
    <xf numFmtId="170" fontId="35" fillId="3" borderId="0" xfId="0" applyNumberFormat="1" applyFont="1" applyFill="1" applyBorder="1" applyAlignment="1" applyProtection="1">
      <alignment horizontal="center" vertical="center" wrapText="1" readingOrder="1"/>
      <protection locked="0"/>
    </xf>
    <xf numFmtId="170" fontId="36" fillId="3" borderId="0" xfId="6" applyNumberFormat="1" applyFont="1" applyFill="1" applyBorder="1" applyAlignment="1" applyProtection="1">
      <alignment horizontal="center" vertical="center"/>
      <protection locked="0"/>
    </xf>
    <xf numFmtId="0" fontId="35" fillId="3" borderId="0" xfId="0" applyNumberFormat="1" applyFont="1" applyFill="1" applyBorder="1" applyAlignment="1" applyProtection="1">
      <alignment horizontal="left" vertical="center" wrapText="1" readingOrder="1"/>
      <protection locked="0"/>
    </xf>
    <xf numFmtId="170" fontId="34" fillId="3" borderId="0" xfId="0" applyNumberFormat="1" applyFont="1" applyFill="1" applyBorder="1" applyAlignment="1" applyProtection="1">
      <alignment horizontal="center" vertical="center"/>
      <protection locked="0"/>
    </xf>
    <xf numFmtId="0" fontId="13" fillId="0" borderId="2"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13" fillId="0" borderId="5" xfId="0" applyFont="1" applyFill="1" applyBorder="1" applyAlignment="1">
      <alignment horizontal="center" vertical="center" wrapText="1"/>
    </xf>
    <xf numFmtId="0" fontId="13" fillId="0" borderId="0" xfId="0" applyFont="1" applyFill="1" applyBorder="1" applyAlignment="1">
      <alignment horizontal="center" vertical="center" wrapText="1"/>
    </xf>
    <xf numFmtId="0" fontId="13" fillId="0" borderId="7" xfId="0" applyFont="1" applyFill="1" applyBorder="1" applyAlignment="1">
      <alignment horizontal="center" vertical="center" wrapText="1"/>
    </xf>
    <xf numFmtId="0" fontId="13" fillId="0" borderId="8" xfId="0" applyFont="1" applyFill="1" applyBorder="1" applyAlignment="1">
      <alignment horizontal="center" vertical="center" wrapText="1"/>
    </xf>
    <xf numFmtId="0" fontId="0" fillId="0" borderId="0" xfId="0" applyFont="1" applyAlignment="1">
      <alignment horizontal="right" vertical="center" wrapText="1"/>
    </xf>
    <xf numFmtId="0" fontId="13" fillId="2" borderId="13" xfId="0" applyFont="1" applyFill="1" applyBorder="1" applyAlignment="1">
      <alignment horizontal="center" vertical="center"/>
    </xf>
    <xf numFmtId="0" fontId="13" fillId="2" borderId="14" xfId="0" applyFont="1" applyFill="1" applyBorder="1" applyAlignment="1">
      <alignment horizontal="center" vertical="center"/>
    </xf>
    <xf numFmtId="0" fontId="0" fillId="0" borderId="0" xfId="0" applyBorder="1" applyAlignment="1">
      <alignment horizontal="center" vertical="center"/>
    </xf>
    <xf numFmtId="49" fontId="0" fillId="4" borderId="0" xfId="0" applyNumberFormat="1" applyFill="1" applyBorder="1" applyAlignment="1" applyProtection="1">
      <alignment horizontal="center" vertical="center" wrapText="1"/>
    </xf>
    <xf numFmtId="0" fontId="0" fillId="0" borderId="23" xfId="0" applyFill="1" applyBorder="1" applyAlignment="1">
      <alignment horizontal="center" vertical="center" wrapText="1"/>
    </xf>
    <xf numFmtId="0" fontId="13" fillId="2" borderId="15" xfId="0" applyFont="1" applyFill="1" applyBorder="1" applyAlignment="1">
      <alignment horizontal="center" vertical="center"/>
    </xf>
    <xf numFmtId="0" fontId="31" fillId="9" borderId="38" xfId="4" applyFont="1" applyFill="1" applyBorder="1" applyAlignment="1">
      <alignment horizontal="center" vertical="center"/>
    </xf>
    <xf numFmtId="0" fontId="31" fillId="9" borderId="39" xfId="4" applyFont="1" applyFill="1" applyBorder="1" applyAlignment="1">
      <alignment horizontal="center" vertical="center"/>
    </xf>
    <xf numFmtId="0" fontId="31" fillId="9" borderId="40" xfId="4" applyFont="1" applyFill="1" applyBorder="1" applyAlignment="1">
      <alignment horizontal="center" vertical="center"/>
    </xf>
    <xf numFmtId="0" fontId="18" fillId="0" borderId="5" xfId="0" applyFont="1" applyBorder="1" applyAlignment="1">
      <alignment horizontal="center" vertical="center" wrapText="1"/>
    </xf>
    <xf numFmtId="14" fontId="0" fillId="0" borderId="23" xfId="0" applyNumberFormat="1" applyFill="1" applyBorder="1" applyAlignment="1">
      <alignment horizontal="center" vertical="center"/>
    </xf>
    <xf numFmtId="14" fontId="0" fillId="0" borderId="24" xfId="0" applyNumberFormat="1" applyFill="1" applyBorder="1" applyAlignment="1">
      <alignment horizontal="center" vertical="center"/>
    </xf>
    <xf numFmtId="0" fontId="0" fillId="0" borderId="1" xfId="0" applyFill="1" applyBorder="1" applyAlignment="1">
      <alignment horizontal="center" vertical="center"/>
    </xf>
    <xf numFmtId="49" fontId="8" fillId="5" borderId="0" xfId="0" applyNumberFormat="1" applyFont="1" applyFill="1" applyBorder="1" applyAlignment="1" applyProtection="1">
      <alignment horizontal="center" vertical="center"/>
      <protection locked="0"/>
    </xf>
    <xf numFmtId="0" fontId="0" fillId="0" borderId="26" xfId="0" applyFill="1" applyBorder="1" applyAlignment="1">
      <alignment horizontal="center" vertical="center"/>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5" borderId="0" xfId="0" applyFont="1" applyFill="1" applyBorder="1" applyAlignment="1">
      <alignment horizontal="justify" vertical="center" wrapText="1"/>
    </xf>
    <xf numFmtId="0" fontId="0" fillId="0" borderId="10" xfId="0" applyBorder="1" applyAlignment="1">
      <alignment horizontal="left" vertical="center"/>
    </xf>
    <xf numFmtId="0" fontId="0" fillId="0" borderId="11" xfId="0" applyBorder="1" applyAlignment="1">
      <alignment horizontal="left" vertical="center"/>
    </xf>
    <xf numFmtId="0" fontId="0" fillId="0" borderId="12" xfId="0" applyBorder="1" applyAlignment="1">
      <alignment horizontal="left" vertical="center"/>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9" xfId="0" applyFont="1" applyBorder="1" applyAlignment="1">
      <alignment horizontal="center" vertical="center" wrapText="1"/>
    </xf>
    <xf numFmtId="0" fontId="0" fillId="0" borderId="1" xfId="0" applyBorder="1" applyAlignment="1">
      <alignment horizontal="left" vertical="center"/>
    </xf>
    <xf numFmtId="0" fontId="2" fillId="0" borderId="0" xfId="0" applyFont="1" applyBorder="1" applyAlignment="1" applyProtection="1">
      <alignment horizontal="center" vertical="center"/>
    </xf>
    <xf numFmtId="0" fontId="10" fillId="2" borderId="18" xfId="0" applyFont="1" applyFill="1" applyBorder="1" applyAlignment="1">
      <alignment horizontal="center" vertical="center"/>
    </xf>
    <xf numFmtId="0" fontId="10" fillId="2" borderId="19" xfId="0" applyFont="1" applyFill="1" applyBorder="1" applyAlignment="1">
      <alignment horizontal="center" vertical="center"/>
    </xf>
    <xf numFmtId="0" fontId="10" fillId="2" borderId="20" xfId="0" applyFont="1" applyFill="1" applyBorder="1" applyAlignment="1">
      <alignment horizontal="center" vertical="center"/>
    </xf>
    <xf numFmtId="0" fontId="10" fillId="2" borderId="29" xfId="0" applyFont="1" applyFill="1" applyBorder="1" applyAlignment="1">
      <alignment horizontal="center" vertical="center"/>
    </xf>
    <xf numFmtId="0" fontId="10" fillId="2" borderId="0" xfId="0" applyFont="1" applyFill="1" applyBorder="1" applyAlignment="1">
      <alignment horizontal="center" vertical="center"/>
    </xf>
    <xf numFmtId="0" fontId="10" fillId="2" borderId="31" xfId="0" applyFont="1" applyFill="1" applyBorder="1" applyAlignment="1">
      <alignment horizontal="center" vertical="center"/>
    </xf>
    <xf numFmtId="0" fontId="0" fillId="0" borderId="16"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0" fontId="10" fillId="2" borderId="36" xfId="0" applyFont="1" applyFill="1" applyBorder="1" applyAlignment="1">
      <alignment horizontal="center" vertical="center"/>
    </xf>
    <xf numFmtId="0" fontId="10" fillId="2" borderId="30" xfId="0" applyFont="1" applyFill="1" applyBorder="1" applyAlignment="1">
      <alignment horizontal="center" vertical="center"/>
    </xf>
    <xf numFmtId="0" fontId="10" fillId="5" borderId="0" xfId="0" applyFont="1" applyFill="1" applyBorder="1" applyAlignment="1">
      <alignment horizontal="center" vertical="center" wrapText="1"/>
    </xf>
    <xf numFmtId="0" fontId="0" fillId="5" borderId="0" xfId="0" applyFill="1" applyBorder="1" applyAlignment="1">
      <alignment horizontal="left" vertical="center" wrapText="1"/>
    </xf>
    <xf numFmtId="0" fontId="0" fillId="5" borderId="0" xfId="0" applyFill="1" applyBorder="1" applyAlignment="1">
      <alignment horizontal="left" vertical="center"/>
    </xf>
    <xf numFmtId="0" fontId="0" fillId="0" borderId="0" xfId="0" applyBorder="1" applyAlignment="1">
      <alignment horizontal="right" vertical="center"/>
    </xf>
    <xf numFmtId="0" fontId="4" fillId="0" borderId="10"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Border="1" applyAlignment="1">
      <alignment horizontal="center" vertical="center" wrapText="1"/>
    </xf>
    <xf numFmtId="0" fontId="2" fillId="0" borderId="6" xfId="0" applyFont="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Alignment="1">
      <alignment horizontal="center" vertical="center"/>
    </xf>
    <xf numFmtId="0" fontId="8" fillId="0" borderId="5" xfId="0" applyFont="1" applyBorder="1" applyAlignment="1">
      <alignment horizontal="right" vertical="center"/>
    </xf>
    <xf numFmtId="0" fontId="8" fillId="0" borderId="0" xfId="0" applyFont="1" applyBorder="1" applyAlignment="1">
      <alignment horizontal="right" vertical="center"/>
    </xf>
    <xf numFmtId="0" fontId="20" fillId="0" borderId="5" xfId="0" applyFont="1" applyBorder="1" applyAlignment="1">
      <alignment horizontal="justify" vertical="center" wrapText="1"/>
    </xf>
    <xf numFmtId="0" fontId="20" fillId="0" borderId="0" xfId="0" applyFont="1" applyBorder="1" applyAlignment="1">
      <alignment horizontal="justify" vertical="center" wrapText="1"/>
    </xf>
    <xf numFmtId="0" fontId="20" fillId="0" borderId="6" xfId="0" applyFont="1" applyBorder="1" applyAlignment="1">
      <alignment horizontal="justify" vertical="center" wrapText="1"/>
    </xf>
    <xf numFmtId="0" fontId="10" fillId="2" borderId="1" xfId="0" applyFont="1" applyFill="1" applyBorder="1" applyAlignment="1">
      <alignment horizontal="center" vertical="center"/>
    </xf>
    <xf numFmtId="0" fontId="10" fillId="2" borderId="16" xfId="0" applyFont="1" applyFill="1" applyBorder="1" applyAlignment="1">
      <alignment horizontal="center" vertical="center"/>
    </xf>
    <xf numFmtId="0" fontId="10" fillId="2" borderId="17" xfId="0" applyFont="1" applyFill="1" applyBorder="1" applyAlignment="1">
      <alignment horizontal="center" vertical="center"/>
    </xf>
    <xf numFmtId="0" fontId="10" fillId="2" borderId="21" xfId="0" applyFont="1" applyFill="1" applyBorder="1" applyAlignment="1">
      <alignment horizontal="center" vertical="center"/>
    </xf>
    <xf numFmtId="0" fontId="10" fillId="2" borderId="10" xfId="0" applyFont="1" applyFill="1" applyBorder="1" applyAlignment="1">
      <alignment horizontal="center" vertical="center"/>
    </xf>
    <xf numFmtId="0" fontId="10" fillId="2" borderId="11" xfId="0" applyFont="1" applyFill="1" applyBorder="1" applyAlignment="1">
      <alignment horizontal="center" vertical="center"/>
    </xf>
    <xf numFmtId="0" fontId="10" fillId="2" borderId="12" xfId="0" applyFont="1" applyFill="1" applyBorder="1" applyAlignment="1">
      <alignment horizontal="center" vertical="center"/>
    </xf>
    <xf numFmtId="49" fontId="0" fillId="3" borderId="8" xfId="0" applyNumberFormat="1" applyFill="1" applyBorder="1" applyAlignment="1" applyProtection="1">
      <alignment horizontal="center" vertical="center" wrapText="1"/>
      <protection locked="0"/>
    </xf>
    <xf numFmtId="0" fontId="10" fillId="0" borderId="0" xfId="0" applyFont="1" applyFill="1" applyBorder="1" applyAlignment="1">
      <alignment horizontal="left"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4" xfId="0" applyFont="1" applyFill="1" applyBorder="1" applyAlignment="1">
      <alignment horizontal="center" vertical="center"/>
    </xf>
    <xf numFmtId="0" fontId="2" fillId="0" borderId="22"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26" xfId="0" applyFont="1" applyFill="1" applyBorder="1" applyAlignment="1">
      <alignment horizontal="center" vertical="center" wrapText="1"/>
    </xf>
  </cellXfs>
  <cellStyles count="7">
    <cellStyle name="60% - Énfasis6" xfId="5" builtinId="52"/>
    <cellStyle name="Hipervínculo" xfId="4" builtinId="8"/>
    <cellStyle name="Millares" xfId="6" builtinId="3"/>
    <cellStyle name="Moneda [0]" xfId="1" builtinId="7"/>
    <cellStyle name="Normal" xfId="0" builtinId="0"/>
    <cellStyle name="Normal 2" xfId="2"/>
    <cellStyle name="Porcentaje" xfId="3" builtinId="5"/>
  </cellStyles>
  <dxfs count="258">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rgb="FFA6A6A6"/>
        </left>
        <right style="thin">
          <color rgb="FF9BC2E6"/>
        </right>
        <top style="thin">
          <color rgb="FFA6A6A6"/>
        </top>
        <bottom style="thin">
          <color rgb="FFA6A6A6"/>
        </bottom>
      </border>
    </dxf>
    <dxf>
      <font>
        <b val="0"/>
        <i val="0"/>
        <strike val="0"/>
        <condense val="0"/>
        <extend val="0"/>
        <outline val="0"/>
        <shadow val="0"/>
        <u val="none"/>
        <vertAlign val="baseline"/>
        <sz val="9"/>
        <color rgb="FF000000"/>
        <name val="Calibri"/>
        <scheme val="none"/>
      </font>
      <fill>
        <patternFill patternType="solid">
          <fgColor rgb="FF000000"/>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right style="medium">
          <color rgb="FFA6A6A6"/>
        </right>
        <top style="thin">
          <color rgb="FFA6A6A6"/>
        </top>
        <bottom style="medium">
          <color rgb="FFA6A6A6"/>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rgb="FFA6A6A6"/>
        </left>
        <top style="thin">
          <color rgb="FFA6A6A6"/>
        </top>
        <bottom style="medium">
          <color rgb="FFA6A6A6"/>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numFmt numFmtId="1" formatCode="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4" tint="0.39997558519241921"/>
        </top>
        <bottom/>
        <vertical/>
        <horizontal/>
      </border>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5" formatCode="d/mm/yyyy;@"/>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167" formatCode="[$$-240A]\ #,##0;\-[$$-240A]\ #,##0"/>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style="thin">
          <color theme="0" tint="-0.34998626667073579"/>
        </left>
        <right/>
        <top style="thin">
          <color theme="0" tint="-0.34998626667073579"/>
        </top>
        <bottom/>
        <vertical/>
        <horizontal/>
      </border>
      <protection locked="0"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general" vertical="center" textRotation="0" wrapText="0" indent="0" justifyLastLine="0" shrinkToFit="0" readingOrder="0"/>
      <border diagonalUp="0" diagonalDown="0">
        <left/>
        <right/>
        <top style="thin">
          <color theme="0" tint="-0.34998626667073579"/>
        </top>
        <bottom/>
        <vertical/>
        <horizontal/>
      </border>
      <protection locked="0" hidden="0"/>
    </dxf>
    <dxf>
      <border outline="0">
        <left style="thin">
          <color theme="0" tint="-0.34998626667073579"/>
        </left>
        <right style="thin">
          <color theme="4" tint="0.39997558519241921"/>
        </right>
        <top style="thin">
          <color theme="0" tint="-0.34998626667073579"/>
        </top>
        <bottom style="thin">
          <color theme="0" tint="-0.34998626667073579"/>
        </bottom>
      </border>
    </dxf>
    <dxf>
      <font>
        <b val="0"/>
        <i val="0"/>
        <strike val="0"/>
        <condense val="0"/>
        <extend val="0"/>
        <outline val="0"/>
        <shadow val="0"/>
        <u val="none"/>
        <vertAlign val="baseline"/>
        <sz val="9"/>
        <color theme="1"/>
        <name val="Calibri"/>
        <scheme val="minor"/>
      </font>
      <fill>
        <patternFill patternType="solid">
          <fgColor indexed="64"/>
          <bgColor rgb="FFFFFF00"/>
        </patternFill>
      </fill>
      <alignment horizontal="general" vertical="center" textRotation="0" wrapText="0" indent="0" justifyLastLine="0" shrinkToFit="0" readingOrder="0"/>
    </dxf>
    <dxf>
      <font>
        <b/>
        <i val="0"/>
        <strike val="0"/>
        <condense val="0"/>
        <extend val="0"/>
        <outline val="0"/>
        <shadow val="0"/>
        <u val="none"/>
        <vertAlign val="baseline"/>
        <sz val="11"/>
        <color theme="0"/>
        <name val="Calibri"/>
        <scheme val="minor"/>
      </font>
      <fill>
        <patternFill patternType="solid">
          <fgColor theme="4"/>
          <bgColor theme="4"/>
        </patternFill>
      </fill>
      <alignment horizontal="center" vertical="center" textRotation="0" wrapText="1" indent="0" justifyLastLine="0" shrinkToFit="0" readingOrder="0"/>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69" formatCode="0.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30" formatCode="@"/>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30" formatCode="@"/>
      <fill>
        <patternFill patternType="solid">
          <fgColor indexed="64"/>
          <bgColor rgb="FFFFFF00"/>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protection locked="1" hidden="0"/>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right style="medium">
          <color theme="0" tint="-0.34998626667073579"/>
        </right>
        <top style="thin">
          <color theme="0" tint="-0.34998626667073579"/>
        </top>
        <bottom style="medium">
          <color theme="0" tint="-0.34998626667073579"/>
        </bottom>
      </border>
    </dxf>
    <dxf>
      <font>
        <b/>
        <i val="0"/>
        <strike val="0"/>
        <condense val="0"/>
        <extend val="0"/>
        <outline val="0"/>
        <shadow val="0"/>
        <u val="none"/>
        <vertAlign val="baseline"/>
        <sz val="12"/>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
      <font>
        <b val="0"/>
        <i val="0"/>
        <strike val="0"/>
        <condense val="0"/>
        <extend val="0"/>
        <outline val="0"/>
        <shadow val="0"/>
        <u val="none"/>
        <vertAlign val="baseline"/>
        <sz val="9"/>
        <color theme="1"/>
        <name val="Calibri"/>
        <scheme val="minor"/>
      </font>
      <fill>
        <patternFill patternType="solid">
          <fgColor indexed="64"/>
          <bgColor theme="0" tint="-0.34998626667073579"/>
        </patternFill>
      </fill>
      <alignment horizontal="general" vertical="center" textRotation="0" wrapText="0" indent="0" justifyLastLine="0" shrinkToFit="0" readingOrder="0"/>
      <border diagonalUp="0" diagonalDown="0">
        <left style="thin">
          <color theme="0" tint="-0.34998626667073579"/>
        </left>
        <right style="medium">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7" formatCode="[$$-240A]\ #,##0;\-[$$-240A]\ #,##0"/>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66" formatCode="#,##0.0"/>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9" formatCode="d/mm/yyyy"/>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alignment horizontal="general"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solid">
          <fgColor indexed="64"/>
          <bgColor theme="9" tint="0.5999938962981048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theme="0" tint="-0.34998626667073579"/>
        </left>
        <right style="thin">
          <color theme="0" tint="-0.34998626667073579"/>
        </right>
        <top style="thin">
          <color theme="0" tint="-0.34998626667073579"/>
        </top>
        <bottom style="thin">
          <color theme="0" tint="-0.34998626667073579"/>
        </bottom>
        <vertical/>
        <horizontal/>
      </border>
    </dxf>
    <dxf>
      <font>
        <b val="0"/>
        <i val="0"/>
        <strike val="0"/>
        <condense val="0"/>
        <extend val="0"/>
        <outline val="0"/>
        <shadow val="0"/>
        <u val="none"/>
        <vertAlign val="baseline"/>
        <sz val="9"/>
        <color theme="1"/>
        <name val="Calibri"/>
        <scheme val="minor"/>
      </font>
      <numFmt numFmtId="1" formatCode="0"/>
      <alignment horizontal="center" vertical="center" textRotation="0" wrapText="0" indent="0" justifyLastLine="0" shrinkToFit="0" readingOrder="0"/>
      <border diagonalUp="0" diagonalDown="0">
        <left/>
        <right style="thin">
          <color theme="0" tint="-0.34998626667073579"/>
        </right>
        <top style="thin">
          <color theme="0" tint="-0.34998626667073579"/>
        </top>
        <bottom style="thin">
          <color theme="0" tint="-0.34998626667073579"/>
        </bottom>
        <vertical/>
        <horizontal/>
      </border>
    </dxf>
    <dxf>
      <border outline="0">
        <left style="medium">
          <color theme="0" tint="-0.34998626667073579"/>
        </left>
        <top style="thin">
          <color theme="0" tint="-0.34998626667073579"/>
        </top>
        <bottom style="medium">
          <color theme="0" tint="-0.34998626667073579"/>
        </bottom>
      </border>
    </dxf>
    <dxf>
      <font>
        <b/>
        <i val="0"/>
        <strike val="0"/>
        <condense val="0"/>
        <extend val="0"/>
        <outline val="0"/>
        <shadow val="0"/>
        <u val="none"/>
        <vertAlign val="baseline"/>
        <sz val="14"/>
        <color theme="1"/>
        <name val="Calibri"/>
        <scheme val="minor"/>
      </font>
      <alignment horizontal="general" vertical="center" textRotation="0" wrapText="1" indent="0" justifyLastLine="0" shrinkToFit="0" readingOrder="0"/>
      <border diagonalUp="0" diagonalDown="0" outline="0">
        <left style="thin">
          <color theme="0" tint="-0.34998626667073579"/>
        </left>
        <right style="thin">
          <color theme="0" tint="-0.34998626667073579"/>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4">
    <ns1:schema xmlns:ns1="http://www.w3.org/2001/XMLSchema" xmlns="">
      <ns1:element name="ManifestacionInteres">
        <ns1:complexType>
          <ns1:sequence>
            <ns1:element name="DatosProceso">
              <ns1:complexType>
                <ns1:attribute type="ns1:string" name="DP_Asunto_ManifestacionInteres_No"/>
                <ns1:attribute type="ns1:string" name="DP_Regional_ICBF"/>
                <ns1:attribute type="ns1:string" name="DP_Tipo_de_Oferente"/>
                <ns1:attribute type="ns1:string" name="DP_PorcentajeParticipacion"/>
                <ns1:attribute type="ns1:dateTime" name="Fecha"/>
              </ns1:complexType>
            </ns1:element>
            <ns1:element name="DatosOferente">
              <ns1:complexType>
                <ns1:attribute type="ns1:int" name="DO_NIT"/>
                <ns1:attribute type="ns1:string" name="DO_Razon_Social"/>
                <ns1:attribute type="ns1:int" name="DO_NIT_UT"/>
                <ns1:attribute type="ns1:string" name="DO_Razon_Social_UT"/>
              </ns1:complexType>
            </ns1:element>
            <ns1:element name="DatosContratoInvitacion" maxOccurs="unbounded">
              <ns1:complexType>
                <ns1:attribute type="ns1:string" name="DCI_Ciudad"/>
                <ns1:attribute type="ns1:int" name="DCI_Valor_Invitacion"/>
                <ns1:attribute type="ns1:date" name="DCI_Fecha_Inicio"/>
                <ns1:attribute type="ns1:string" name="DCI_Departamento"/>
                <ns1:attribute type="ns1:date" name="DCI_Fecha_Final"/>
                <ns1:attribute type="ns1:int" name="DCI_Tiempo_Ejecucion"/>
              </ns1:complexType>
            </ns1:element>
            <ns1:element name="DatosContratoInvitacion_General">
              <ns1:complexType>
                <ns1:attribute type="ns1:string" name="DCI_Objeto_Contrato"/>
              </ns1:complexType>
            </ns1:element>
            <ns1:element name="ExperienciaTerritorial" maxOccurs="unbounded">
              <ns1:complexType>
                <ns1:attribute type="ns1:int" name="ET_No"/>
                <ns1:attribute type="ns1:string" name="ET_Entidad_Contratante"/>
                <ns1:attribute type="ns1:string" name="ET_Sector"/>
                <ns1:attribute type="ns1:string" name="ET_Numero_de_contrato"/>
                <ns1:attribute type="ns1:date" name="ET_Fecha_Inicial"/>
                <ns1:attribute type="ns1:date" name="ET_Fecha_Terminacion"/>
                <ns1:attribute type="ns1:int" name="ET_Experiencia"/>
                <ns1:attribute type="ns1:string" name="ET_Objeto_contrato"/>
                <ns1:attribute type="ns1:string" name="ET_Departamento_ejecu"/>
                <ns1:attribute type="ns1:string" name="ET_Municipio_ejecu"/>
                <ns1:attribute type="ns1:int" name="ET_Valor_contrato"/>
                <ns1:attribute type="ns1:string" name="ET_union_temporal"/>
                <ns1:attribute type="ns1:decimal" name="ET_Porcentaje_Participacion"/>
                <ns1:attribute type="ns1:string" name="ET_Estado"/>
                <ns1:attribute type="ns1:string" name="ET_Experiencia_Banco"/>
              </ns1:complexType>
            </ns1:element>
            <ns1:element name="CapacidadResidual" maxOccurs="unbounded">
              <ns1:complexType>
                <ns1:attribute type="ns1:int" name="CR_No"/>
                <ns1:attribute type="ns1:string" name="CR_Entidad_Contratante"/>
                <ns1:attribute type="ns1:string" name="CR_Sector"/>
                <ns1:attribute type="ns1:string" name="CR_Numero_de_contrato"/>
                <ns1:attribute type="ns1:date" name="CR_Fecha_Inicio"/>
                <ns1:attribute type="ns1:date" name="CR_Fecha_Terminacion"/>
                <ns1:attribute type="ns1:int" name="CR_Experiencia"/>
                <ns1:attribute type="ns1:string" name="CR_Objeto_contrato"/>
                <ns1:attribute type="ns1:string" name="CR_Departamento_ejecu"/>
                <ns1:attribute type="ns1:string" name="CR_Municipio_ejecu"/>
                <ns1:attribute type="ns1:int" name="CR_Valor_contrato"/>
                <ns1:attribute type="ns1:decimal" name="CR_Valor_SMMLV"/>
                <ns1:attribute type="ns1:string" name="CR_Union_temp_con"/>
                <ns1:attribute type="ns1:decimal" name="CR_por_part"/>
                <ns1:attribute type="ns1:string" name="CR_estado"/>
              </ns1:complexType>
            </ns1:element>
            <ns1:element name="TalentoHumano">
              <ns1:complexType>
                <ns1:attribute type="ns1:string" name="TalentoHumano_cumple"/>
              </ns1:complexType>
            </ns1:element>
            <ns1:element name="Infraestructura">
              <ns1:complexType>
                <ns1:attribute type="ns1:string" name="Infraestructura_Cumple"/>
              </ns1:complexType>
            </ns1:element>
            <ns1:element name="Discapacidad">
              <ns1:complexType>
                <ns1:attribute type="ns1:string" name="D_Certificado"/>
              </ns1:complexType>
            </ns1:element>
            <ns1:element name="Contrapartida">
              <ns1:complexType>
                <ns1:attribute type="ns1:decimal" name="CON_dotacion"/>
                <ns1:attribute name="CON_talento_humano"/>
                <ns1:attribute name="CON_equipos_medicion"/>
                <ns1:attribute name="CON_bienes_y_servicios"/>
                <ns1:attribute name="CON_total_contrapartida"/>
                <ns1:attribute name="CON_Es_igual_a"/>
                <ns1:attribute name="CON_dotacion_total"/>
                <ns1:attribute name="CON_talento_humano_total"/>
                <ns1:attribute name="CON_equipos_medicion_total"/>
                <ns1:attribute name="CON_bienes_y_servicios_total"/>
              </ns1:complexType>
            </ns1:element>
            <ns1:element name="ValoresTecnicosAgregados">
              <ns1:complexType>
                <ns1:attribute name="VTA_Control_social"/>
                <ns1:attribute name="VTA_Logisitica"/>
                <ns1:attribute name="VTA_kit_control_social"/>
                <ns1:attribute name="VTA_plan_comunicacion"/>
                <ns1:attribute name="VTA_Valor_agregado"/>
                <ns1:attribute name="VTA_Control_social_total"/>
                <ns1:attribute name="VTA_Logisitica_total"/>
                <ns1:attribute name="VTA_kit_control_social_total"/>
                <ns1:attribute name="VTA_plan_comunicacion_total"/>
                <ns1:attribute name="VTA_Valor_agregado_total"/>
                <ns1:attribute name="VTA_total_vta"/>
                <ns1:attribute name="VTA_Es_igual_a"/>
              </ns1:complexType>
            </ns1:element>
            <ns1:element name="Trayectoria">
              <ns1:complexType>
                <ns1:attribute type="ns1:date" name="TRA_Fecha_Pesronaria_juridica"/>
                <ns1:attribute type="ns1:int" name="TRA_resolucion"/>
                <ns1:attribute type="ns1:string" name="TRA_Representante_legal"/>
                <ns1:attribute type="ns1:date" name="TRA_Fecha_inicio_contrato_antiguo_SNBF"/>
              </ns1:complexType>
            </ns1:element>
            <ns1:element name="Aceptacion">
              <ns1:complexType>
                <ns1:attribute type="ns1:string" name="ACP_Representante_legal"/>
                <ns1:attribute type="ns1:string" name="ACP_direccion_comercial"/>
                <ns1:attribute type="ns1:string" name="ACP_telefono"/>
                <ns1:attribute type="ns1:string" name="ACP_domicilio_legal"/>
                <ns1:attribute type="ns1:string" name="ACP_correo_electronico"/>
              </ns1:complexType>
            </ns1:element>
          </ns1:sequence>
        </ns1:complexType>
      </ns1:element>
    </ns1:schema>
  </Schema>
  <Schema ID="Schema5">
    <ns2:schema xmlns:ns2="http://www.w3.org/2001/XMLSchema" xmlns="">
      <ns2:element name="ManifestacionInteres">
        <ns2:complexType>
          <ns2:sequence>
            <ns2:element name="DatosProceso">
              <ns2:complexType>
                <ns2:attribute type="ns2:string" name="DP_Asunto_ManifestacionInteres_No"/>
                <ns2:attribute type="ns2:string" name="DP_Regional_ICBF"/>
                <ns2:attribute type="ns2:string" name="DP_Tipo_de_Oferente"/>
                <ns2:attribute type="ns2:string" name="DP_PorcentajeParticipacion"/>
                <ns2:attribute type="ns2:dateTime" name="Fecha"/>
              </ns2:complexType>
            </ns2:element>
            <ns2:element name="DatosOferente">
              <ns2:complexType>
                <ns2:attribute type="ns2:int" name="DO_NIT"/>
                <ns2:attribute type="ns2:string" name="DO_Razon_Social"/>
                <ns2:attribute type="ns2:int" name="DO_NIT_UT"/>
                <ns2:attribute type="ns2:string" name="DO_Razon_Social_UT"/>
              </ns2:complexType>
            </ns2:element>
            <ns2:element name="DatosContratoInvitacion" maxOccurs="unbounded">
              <ns2:complexType>
                <ns2:attribute type="ns2:string" name="DCI_Ciudad"/>
                <ns2:attribute type="ns2:int" name="DCI_Valor_Invitacion"/>
                <ns2:attribute type="ns2:date" name="DCI_Fecha_Inicio"/>
                <ns2:attribute type="ns2:string" name="DCI_Departamento"/>
                <ns2:attribute type="ns2:date" name="DCI_Fecha_Final"/>
                <ns2:attribute type="ns2:int" name="DCI_Tiempo_Ejecucion"/>
              </ns2:complexType>
            </ns2:element>
            <ns2:element name="DatosContratoInvitacion_General">
              <ns2:complexType>
                <ns2:attribute type="ns2:string" name="DCI_Objeto_Contrato"/>
              </ns2:complexType>
            </ns2:element>
            <ns2:element name="ExperienciaTerritorial" maxOccurs="unbounded">
              <ns2:complexType>
                <ns2:attribute type="ns2:int" name="ET_No"/>
                <ns2:attribute type="ns2:string" name="ET_Entidad_Contratante"/>
                <ns2:attribute type="ns2:string" name="ET_Sector"/>
                <ns2:attribute type="ns2:string" name="ET_Numero_de_contrato"/>
                <ns2:attribute type="ns2:date" name="ET_Fecha_Inicial"/>
                <ns2:attribute type="ns2:date" name="ET_Fecha_Terminacion"/>
                <ns2:attribute type="ns2:int" name="ET_Experiencia"/>
                <ns2:attribute type="ns2:string" name="ET_Objeto_contrato"/>
                <ns2:attribute type="ns2:string" name="ET_Departamento_ejecu"/>
                <ns2:attribute type="ns2:string" name="ET_Municipio_ejecu"/>
                <ns2:attribute type="ns2:int" name="ET_Valor_contrato"/>
                <ns2:attribute type="ns2:string" name="ET_union_temporal"/>
                <ns2:attribute type="ns2:decimal" name="ET_Porcentaje_Participacion"/>
                <ns2:attribute type="ns2:string" name="ET_Estado"/>
                <ns2:attribute type="ns2:string" name="ET_Experiencia_Banco"/>
              </ns2:complexType>
            </ns2:element>
            <ns2:element name="CapacidadResidual" maxOccurs="unbounded">
              <ns2:complexType>
                <ns2:attribute type="ns2:int" name="CR_No"/>
                <ns2:attribute type="ns2:string" name="CR_Entidad_Contratante"/>
                <ns2:attribute type="ns2:string" name="CR_Sector"/>
                <ns2:attribute type="ns2:string" name="CR_Numero_de_contrato"/>
                <ns2:attribute type="ns2:date" name="CR_Fecha_Inicio"/>
                <ns2:attribute type="ns2:date" name="CR_Fecha_Terminacion"/>
                <ns2:attribute type="ns2:int" name="CR_Experiencia"/>
                <ns2:attribute type="ns2:string" name="CR_Objeto_contrato"/>
                <ns2:attribute type="ns2:string" name="CR_Departamento_ejecu"/>
                <ns2:attribute type="ns2:string" name="CR_Municipio_ejecu"/>
                <ns2:attribute type="ns2:int" name="CR_Valor_contrato"/>
                <ns2:attribute type="ns2:decimal" name="CR_Valor_SMMLV"/>
                <ns2:attribute type="ns2:string" name="CR_Union_temp_con"/>
                <ns2:attribute type="ns2:decimal" name="CR_por_part"/>
                <ns2:attribute type="ns2:string" name="CR_estado"/>
              </ns2:complexType>
            </ns2:element>
            <ns2:element name="TalentoHumano">
              <ns2:complexType>
                <ns2:attribute type="ns2:string" name="TalentoHumano_cumple"/>
              </ns2:complexType>
            </ns2:element>
            <ns2:element name="Infraestructura">
              <ns2:complexType>
                <ns2:attribute type="ns2:string" name="Infraestructura_Cumple"/>
              </ns2:complexType>
            </ns2:element>
            <ns2:element name="Discapacidad">
              <ns2:complexType>
                <ns2:attribute type="ns2:string" name="D_Certificado"/>
              </ns2:complexType>
            </ns2:element>
            <ns2:element name="Contrapartida">
              <ns2:complexType>
                <ns2:attribute type="ns2:decimal" name="CON_dotacion"/>
                <ns2:attribute name="CON_talento_humano"/>
                <ns2:attribute name="CON_equipos_medicion"/>
                <ns2:attribute name="CON_bienes_y_servicios"/>
                <ns2:attribute name="CON_total_contrapartida"/>
                <ns2:attribute name="CON_Es_igual_a"/>
                <ns2:attribute name="CON_dotacion_total"/>
                <ns2:attribute name="CON_talento_humano_total"/>
                <ns2:attribute name="CON_equipos_medicion_total"/>
                <ns2:attribute name="CON_bienes_y_servicios_total"/>
              </ns2:complexType>
            </ns2:element>
            <ns2:element name="ValoresTecnicosAgregados">
              <ns2:complexType>
                <ns2:attribute name="VTA_Control_social"/>
                <ns2:attribute name="VTA_Logisitica"/>
                <ns2:attribute name="VTA_kit_control_social"/>
                <ns2:attribute name="VTA_plan_comunicacion"/>
                <ns2:attribute name="VTA_Valor_agregado"/>
                <ns2:attribute name="VTA_Control_social_total"/>
                <ns2:attribute name="VTA_Logisitica_total"/>
                <ns2:attribute name="VTA_kit_control_social_total"/>
                <ns2:attribute name="VTA_plan_comunicacion_total"/>
                <ns2:attribute name="VTA_Valor_agregado_total"/>
                <ns2:attribute name="VTA_total_vta"/>
                <ns2:attribute name="VTA_Es_igual_a"/>
              </ns2:complexType>
            </ns2:element>
            <ns2:element name="Trayectoria">
              <ns2:complexType>
                <ns2:attribute type="ns2:date" name="TRA_Fecha_Pesronaria_juridica"/>
                <ns2:attribute type="ns2:int" name="TRA_resolucion"/>
                <ns2:attribute type="ns2:string" name="TRA_Representante_legal"/>
                <ns2:attribute type="ns2:date" name="TRA_Fecha_inicio_contrato_antiguo_SNBF"/>
              </ns2:complexType>
            </ns2:element>
            <ns2:element name="Aceptacion">
              <ns2:complexType>
                <ns2:attribute type="ns2:string" name="ACP_Representante_legal"/>
                <ns2:attribute type="ns2:string" name="ACP_direccion_comercial"/>
                <ns2:attribute type="ns2:string" name="ACP_telefono"/>
                <ns2:attribute type="ns2:string" name="ACP_domicilio_legal"/>
                <ns2:attribute type="ns2:string" name="ACP_correo_electronico"/>
              </ns2:complexType>
            </ns2:element>
          </ns2:sequence>
        </ns2:complexType>
      </ns2:element>
    </ns2:schema>
  </Schema>
  <Schema ID="Schema6">
    <ns3:schema xmlns:ns3="http://www.w3.org/2001/XMLSchema" xmlns="">
      <ns3:element name="ManifestacionInteres">
        <ns3:complexType>
          <ns3:sequence>
            <ns3:element name="DatosProceso">
              <ns3:complexType>
                <ns3:attribute type="ns3:string" name="DP_Asunto_ManifestacionInteres_No"/>
                <ns3:attribute type="ns3:string" name="DP_Regional_ICBF"/>
                <ns3:attribute type="ns3:string" name="DP_Tipo_de_Oferente"/>
                <ns3:attribute type="ns3:string" name="DP_PorcentajeParticipacion"/>
                <ns3:attribute type="ns3:dateTime" name="Fecha"/>
              </ns3:complexType>
            </ns3:element>
            <ns3:element name="DatosOferente">
              <ns3:complexType>
                <ns3:attribute type="ns3:int" name="DO_NIT"/>
                <ns3:attribute type="ns3:string" name="DO_Razon_Social"/>
                <ns3:attribute type="ns3:int" name="DO_NIT_UT"/>
                <ns3:attribute type="ns3:string" name="DO_Razon_Social_UT"/>
              </ns3:complexType>
            </ns3:element>
            <ns3:element name="DatosContratoInvitacion" maxOccurs="unbounded">
              <ns3:complexType>
                <ns3:attribute type="ns3:string" name="DCI_Ciudad"/>
                <ns3:attribute type="ns3:int" name="DCI_Valor_Invitacion"/>
                <ns3:attribute type="ns3:date" name="DCI_Fecha_Inicio"/>
                <ns3:attribute type="ns3:string" name="DCI_Departamento"/>
                <ns3:attribute type="ns3:date" name="DCI_Fecha_Final"/>
                <ns3:attribute type="ns3:int" name="DCI_Tiempo_Ejecucion"/>
              </ns3:complexType>
            </ns3:element>
            <ns3:element name="DatosContratoInvitacion_General">
              <ns3:complexType>
                <ns3:attribute type="ns3:string" name="DCI_Objeto_Contrato"/>
              </ns3:complexType>
            </ns3:element>
            <ns3:element name="ExperienciaTerritorial" maxOccurs="unbounded">
              <ns3:complexType>
                <ns3:attribute type="ns3:int" name="ET_No"/>
                <ns3:attribute type="ns3:string" name="ET_Entidad_Contratante"/>
                <ns3:attribute type="ns3:string" name="ET_Sector"/>
                <ns3:attribute type="ns3:string" name="ET_Numero_de_contrato"/>
                <ns3:attribute type="ns3:date" name="ET_Fecha_Inicial"/>
                <ns3:attribute type="ns3:date" name="ET_Fecha_Terminacion"/>
                <ns3:attribute type="ns3:int" name="ET_Experiencia"/>
                <ns3:attribute type="ns3:string" name="ET_Objeto_contrato"/>
                <ns3:attribute type="ns3:string" name="ET_Departamento_ejecu"/>
                <ns3:attribute type="ns3:string" name="ET_Municipio_ejecu"/>
                <ns3:attribute type="ns3:int" name="ET_Valor_contrato"/>
                <ns3:attribute type="ns3:string" name="ET_union_temporal"/>
                <ns3:attribute type="ns3:decimal" name="ET_Porcentaje_Participacion"/>
                <ns3:attribute type="ns3:string" name="ET_Estado"/>
                <ns3:attribute type="ns3:string" name="ET_Experiencia_Banco"/>
              </ns3:complexType>
            </ns3:element>
            <ns3:element name="CapacidadResidual" maxOccurs="unbounded">
              <ns3:complexType>
                <ns3:attribute type="ns3:int" name="CR_No"/>
                <ns3:attribute type="ns3:string" name="CR_Entidad_Contratante"/>
                <ns3:attribute type="ns3:string" name="CR_Sector"/>
                <ns3:attribute type="ns3:string" name="CR_Numero_de_contrato"/>
                <ns3:attribute type="ns3:date" name="CR_Fecha_Inicio"/>
                <ns3:attribute type="ns3:date" name="CR_Fecha_Terminacion"/>
                <ns3:attribute type="ns3:int" name="CR_Experiencia"/>
                <ns3:attribute type="ns3:string" name="CR_Objeto_contrato"/>
                <ns3:attribute type="ns3:string" name="CR_Departamento_ejecu"/>
                <ns3:attribute type="ns3:string" name="CR_Municipio_ejecu"/>
                <ns3:attribute type="ns3:int" name="CR_Valor_contrato"/>
                <ns3:attribute type="ns3:decimal" name="CR_Valor_SMMLV"/>
                <ns3:attribute type="ns3:string" name="CR_Union_temp_con"/>
                <ns3:attribute type="ns3:decimal" name="CR_por_part"/>
                <ns3:attribute type="ns3:string" name="CR_estado"/>
              </ns3:complexType>
            </ns3:element>
            <ns3:element name="TalentoHumano">
              <ns3:complexType>
                <ns3:attribute type="ns3:string" name="TalentoHumano_cumple"/>
              </ns3:complexType>
            </ns3:element>
            <ns3:element name="Infraestructura">
              <ns3:complexType>
                <ns3:attribute type="ns3:string" name="Infraestructura_Cumple"/>
              </ns3:complexType>
            </ns3:element>
            <ns3:element name="Discapacidad">
              <ns3:complexType>
                <ns3:attribute type="ns3:string" name="D_Certificado"/>
              </ns3:complexType>
            </ns3:element>
            <ns3:element name="Contrapartida">
              <ns3:complexType>
                <ns3:attribute type="ns3:decimal" name="CON_dotacion"/>
                <ns3:attribute name="CON_talento_humano"/>
                <ns3:attribute name="CON_equipos_medicion"/>
                <ns3:attribute name="CON_bienes_y_servicios"/>
                <ns3:attribute name="CON_total_contrapartida"/>
                <ns3:attribute name="CON_Es_igual_a"/>
                <ns3:attribute name="CON_dotacion_total"/>
                <ns3:attribute name="CON_talento_humano_total"/>
                <ns3:attribute name="CON_equipos_medicion_total"/>
                <ns3:attribute name="CON_bienes_y_servicios_total"/>
              </ns3:complexType>
            </ns3:element>
            <ns3:element name="ValoresTecnicosAgregados">
              <ns3:complexType>
                <ns3:attribute name="VTA_Control_social"/>
                <ns3:attribute name="VTA_Logisitica"/>
                <ns3:attribute name="VTA_kit_control_social"/>
                <ns3:attribute name="VTA_plan_comunicacion"/>
                <ns3:attribute name="VTA_Valor_agregado"/>
                <ns3:attribute name="VTA_Control_social_total"/>
                <ns3:attribute name="VTA_Logisitica_total"/>
                <ns3:attribute name="VTA_kit_control_social_total"/>
                <ns3:attribute name="VTA_plan_comunicacion_total"/>
                <ns3:attribute name="VTA_Valor_agregado_total"/>
                <ns3:attribute name="VTA_total_vta"/>
                <ns3:attribute name="VTA_Es_igual_a"/>
              </ns3:complexType>
            </ns3:element>
            <ns3:element name="Trayectoria">
              <ns3:complexType>
                <ns3:attribute type="ns3:date" name="TRA_Fecha_Pesronaria_juridica"/>
                <ns3:attribute type="ns3:int" name="TRA_resolucion"/>
                <ns3:attribute type="ns3:string" name="TRA_Representante_legal"/>
                <ns3:attribute type="ns3:date" name="TRA_Fecha_inicio_contrato_antiguo_SNBF"/>
              </ns3:complexType>
            </ns3:element>
            <ns3:element name="Aceptacion">
              <ns3:complexType>
                <ns3:attribute type="ns3:string" name="ACP_Representante_legal"/>
                <ns3:attribute type="ns3:string" name="ACP_direccion_comercial"/>
                <ns3:attribute type="ns3:string" name="ACP_telefono"/>
                <ns3:attribute type="ns3:string" name="ACP_domicilio_legal"/>
                <ns3:attribute type="ns3:string" name="ACP_correo_electronico"/>
              </ns3:complexType>
            </ns3:element>
          </ns3:sequence>
        </ns3:complexType>
      </ns3:element>
    </ns3:schema>
  </Schema>
  <Schema ID="Schema7">
    <ns4:schema xmlns:ns4="http://www.w3.org/2001/XMLSchema" xmlns="">
      <ns4:element name="ManifestacionInteres">
        <ns4:complexType>
          <ns4:sequence>
            <ns4:element name="DatosProceso">
              <ns4:complexType>
                <ns4:attribute type="ns4:string" name="DP_Asunto_ManifestacionInteres_No"/>
                <ns4:attribute type="ns4:string" name="DP_Regional_ICBF"/>
                <ns4:attribute type="ns4:string" name="DP_Tipo_de_Oferente"/>
                <ns4:attribute type="ns4:string" name="DP_PorcentajeParticipacion"/>
                <ns4:attribute type="ns4:dateTime" name="Fecha"/>
              </ns4:complexType>
            </ns4:element>
            <ns4:element name="DatosOferente">
              <ns4:complexType>
                <ns4:attribute type="ns4:int" name="DO_NIT"/>
                <ns4:attribute type="ns4:string" name="DO_Razon_Social"/>
                <ns4:attribute type="ns4:int" name="DO_NIT_UT"/>
                <ns4:attribute type="ns4:string" name="DO_Razon_Social_UT"/>
              </ns4:complexType>
            </ns4:element>
            <ns4:element name="DatosContratoInvitacion" maxOccurs="unbounded">
              <ns4:complexType>
                <ns4:attribute type="ns4:string" name="DCI_Ciudad"/>
                <ns4:attribute type="ns4:int" name="DCI_Valor_Invitacion"/>
                <ns4:attribute type="ns4:date" name="DCI_Fecha_Inicio"/>
                <ns4:attribute type="ns4:string" name="DCI_Departamento"/>
                <ns4:attribute type="ns4:date" name="DCI_Fecha_Final"/>
                <ns4:attribute type="ns4:int" name="DCI_Tiempo_Ejecucion"/>
              </ns4:complexType>
            </ns4:element>
            <ns4:element name="DatosContratoInvitacion_General">
              <ns4:complexType>
                <ns4:attribute type="ns4:string" name="DCI_Objeto_Contrato"/>
              </ns4:complexType>
            </ns4:element>
            <ns4:element name="ExperienciaTerritorial" maxOccurs="unbounded">
              <ns4:complexType>
                <ns4:attribute type="ns4:int" name="ET_No"/>
                <ns4:attribute type="ns4:string" name="ET_Entidad_Contratante"/>
                <ns4:attribute type="ns4:string" name="ET_Sector"/>
                <ns4:attribute type="ns4:string" name="ET_Numero_de_contrato"/>
                <ns4:attribute type="ns4:date" name="ET_Fecha_Inicial"/>
                <ns4:attribute type="ns4:date" name="ET_Fecha_Terminacion"/>
                <ns4:attribute type="ns4:int" name="ET_Experiencia"/>
                <ns4:attribute type="ns4:string" name="ET_Objeto_contrato"/>
                <ns4:attribute type="ns4:string" name="ET_Departamento_ejecu"/>
                <ns4:attribute type="ns4:string" name="ET_Municipio_ejecu"/>
                <ns4:attribute type="ns4:int" name="ET_Valor_contrato"/>
                <ns4:attribute type="ns4:string" name="ET_union_temporal"/>
                <ns4:attribute type="ns4:decimal" name="ET_Porcentaje_Participacion"/>
                <ns4:attribute type="ns4:string" name="ET_Estado"/>
                <ns4:attribute type="ns4:string" name="ET_Experiencia_Banco"/>
              </ns4:complexType>
            </ns4:element>
            <ns4:element name="CapacidadResidual" maxOccurs="unbounded">
              <ns4:complexType>
                <ns4:attribute type="ns4:int" name="CR_No"/>
                <ns4:attribute type="ns4:string" name="CR_Entidad_Contratante"/>
                <ns4:attribute type="ns4:string" name="CR_Sector"/>
                <ns4:attribute type="ns4:string" name="CR_Numero_de_contrato"/>
                <ns4:attribute type="ns4:date" name="CR_Fecha_Inicio"/>
                <ns4:attribute type="ns4:date" name="CR_Fecha_Terminacion"/>
                <ns4:attribute type="ns4:int" name="CR_Experiencia"/>
                <ns4:attribute type="ns4:string" name="CR_Objeto_contrato"/>
                <ns4:attribute type="ns4:string" name="CR_Departamento_ejecu"/>
                <ns4:attribute type="ns4:string" name="CR_Municipio_ejecu"/>
                <ns4:attribute type="ns4:int" name="CR_Valor_contrato"/>
                <ns4:attribute type="ns4:decimal" name="CR_Valor_SMMLV"/>
                <ns4:attribute type="ns4:string" name="CR_Union_temp_con"/>
                <ns4:attribute type="ns4:decimal" name="CR_por_part"/>
                <ns4:attribute type="ns4:string" name="CR_estado"/>
              </ns4:complexType>
            </ns4:element>
            <ns4:element name="TalentoHumano">
              <ns4:complexType>
                <ns4:attribute type="ns4:string" name="TalentoHumano_cumple"/>
              </ns4:complexType>
            </ns4:element>
            <ns4:element name="Infraestructura">
              <ns4:complexType>
                <ns4:attribute type="ns4:string" name="Infraestructura_Cumple"/>
              </ns4:complexType>
            </ns4:element>
            <ns4:element name="Discapacidad">
              <ns4:complexType>
                <ns4:attribute type="ns4:string" name="D_Certificado"/>
              </ns4:complexType>
            </ns4:element>
            <ns4:element name="Contrapartida">
              <ns4:complexType>
                <ns4:attribute type="ns4:decimal" name="CON_dotacion"/>
                <ns4:attribute name="CON_talento_humano"/>
                <ns4:attribute name="CON_equipos_medicion"/>
                <ns4:attribute name="CON_bienes_y_servicios"/>
                <ns4:attribute name="CON_total_contrapartida"/>
                <ns4:attribute name="CON_Es_igual_a"/>
                <ns4:attribute name="CON_dotacion_total"/>
                <ns4:attribute name="CON_talento_humano_total"/>
                <ns4:attribute name="CON_equipos_medicion_total"/>
                <ns4:attribute name="CON_bienes_y_servicios_total"/>
              </ns4:complexType>
            </ns4:element>
            <ns4:element name="ValoresTecnicosAgregados">
              <ns4:complexType>
                <ns4:attribute name="VTA_Control_social"/>
                <ns4:attribute name="VTA_Logisitica"/>
                <ns4:attribute name="VTA_kit_control_social"/>
                <ns4:attribute name="VTA_plan_comunicacion"/>
                <ns4:attribute name="VTA_Valor_agregado"/>
                <ns4:attribute name="VTA_Control_social_total"/>
                <ns4:attribute name="VTA_Logisitica_total"/>
                <ns4:attribute name="VTA_kit_control_social_total"/>
                <ns4:attribute name="VTA_plan_comunicacion_total"/>
                <ns4:attribute name="VTA_Valor_agregado_total"/>
                <ns4:attribute name="VTA_total_vta"/>
                <ns4:attribute name="VTA_Es_igual_a"/>
              </ns4:complexType>
            </ns4:element>
            <ns4:element name="Trayectoria">
              <ns4:complexType>
                <ns4:attribute type="ns4:date" name="TRA_Fecha_Pesronaria_juridica"/>
                <ns4:attribute type="ns4:int" name="TRA_resolucion"/>
                <ns4:attribute type="ns4:string" name="TRA_Representante_legal"/>
                <ns4:attribute type="ns4:date" name="TRA_Fecha_inicio_contrato_antiguo_SNBF"/>
              </ns4:complexType>
            </ns4:element>
            <ns4:element name="Aceptacion">
              <ns4:complexType>
                <ns4:attribute type="ns4:string" name="ACP_Representante_legal"/>
                <ns4:attribute type="ns4:string" name="ACP_direccion_comercial"/>
                <ns4:attribute type="ns4:string" name="ACP_telefono"/>
                <ns4:attribute type="ns4:string" name="ACP_domicilio_legal"/>
                <ns4:attribute type="ns4:string" name="ACP_correo_electronico"/>
              </ns4:complexType>
            </ns4:element>
          </ns4:sequence>
        </ns4:complexType>
      </ns4:element>
    </ns4:schema>
  </Schema>
  <Schema ID="Schema8">
    <ns5:schema xmlns:ns5="http://www.w3.org/2001/XMLSchema" xmlns="">
      <ns5:element name="ManifestacionInteres">
        <ns5:complexType>
          <ns5:sequence>
            <ns5:element name="DatosProceso">
              <ns5:complexType>
                <ns5:attribute type="ns5:string" name="DP_Asunto_ManifestacionInteres_No"/>
                <ns5:attribute type="ns5:string" name="DP_Regional_ICBF"/>
                <ns5:attribute type="ns5:string" name="DP_Tipo_de_Oferente"/>
                <ns5:attribute type="ns5:string" name="DP_PorcentajeParticipacion"/>
                <ns5:attribute type="ns5:dateTime" name="Fecha"/>
              </ns5:complexType>
            </ns5:element>
            <ns5:element name="DatosOferente">
              <ns5:complexType>
                <ns5:attribute type="ns5:int" name="DO_NIT"/>
                <ns5:attribute type="ns5:string" name="DO_Razon_Social"/>
                <ns5:attribute type="ns5:int" name="DO_NIT_UT"/>
                <ns5:attribute type="ns5:string" name="DO_Razon_Social_UT"/>
              </ns5:complexType>
            </ns5:element>
            <ns5:element name="DatosContratoInvitacion" maxOccurs="unbounded">
              <ns5:complexType>
                <ns5:attribute type="ns5:string" name="DCI_Ciudad"/>
                <ns5:attribute type="ns5:int" name="DCI_Valor_Invitacion"/>
                <ns5:attribute type="ns5:date" name="DCI_Fecha_Inicio"/>
                <ns5:attribute type="ns5:string" name="DCI_Departamento"/>
                <ns5:attribute type="ns5:date" name="DCI_Fecha_Final"/>
                <ns5:attribute type="ns5:int" name="DCI_Tiempo_Ejecucion"/>
              </ns5:complexType>
            </ns5:element>
            <ns5:element name="DatosContratoInvitacion_General">
              <ns5:complexType>
                <ns5:attribute type="ns5:string" name="DCI_Objeto_Contrato"/>
              </ns5:complexType>
            </ns5:element>
            <ns5:element name="ExperienciaTerritorial" maxOccurs="unbounded">
              <ns5:complexType>
                <ns5:attribute type="ns5:int" name="ET_No"/>
                <ns5:attribute type="ns5:string" name="ET_Entidad_Contratante"/>
                <ns5:attribute type="ns5:string" name="ET_Sector"/>
                <ns5:attribute type="ns5:string" name="ET_Numero_de_contrato"/>
                <ns5:attribute type="ns5:date" name="ET_Fecha_Inicial"/>
                <ns5:attribute type="ns5:date" name="ET_Fecha_Terminacion"/>
                <ns5:attribute type="ns5:int" name="ET_Experiencia"/>
                <ns5:attribute type="ns5:string" name="ET_Objeto_contrato"/>
                <ns5:attribute type="ns5:string" name="ET_Departamento_ejecu"/>
                <ns5:attribute type="ns5:string" name="ET_Municipio_ejecu"/>
                <ns5:attribute type="ns5:int" name="ET_Valor_contrato"/>
                <ns5:attribute type="ns5:string" name="ET_union_temporal"/>
                <ns5:attribute type="ns5:decimal" name="ET_Porcentaje_Participacion"/>
                <ns5:attribute type="ns5:string" name="ET_Estado"/>
                <ns5:attribute type="ns5:string" name="ET_Experiencia_Banco"/>
              </ns5:complexType>
            </ns5:element>
            <ns5:element name="CapacidadResidual" maxOccurs="unbounded">
              <ns5:complexType>
                <ns5:attribute type="ns5:int" name="CR_No"/>
                <ns5:attribute type="ns5:string" name="CR_Entidad_Contratante"/>
                <ns5:attribute type="ns5:string" name="CR_Sector"/>
                <ns5:attribute type="ns5:string" name="CR_Numero_de_contrato"/>
                <ns5:attribute type="ns5:date" name="CR_Fecha_Inicio"/>
                <ns5:attribute type="ns5:date" name="CR_Fecha_Terminacion"/>
                <ns5:attribute type="ns5:int" name="CR_Experiencia"/>
                <ns5:attribute type="ns5:string" name="CR_Objeto_contrato"/>
                <ns5:attribute type="ns5:string" name="CR_Departamento_ejecu"/>
                <ns5:attribute type="ns5:string" name="CR_Municipio_ejecu"/>
                <ns5:attribute type="ns5:int" name="CR_Valor_contrato"/>
                <ns5:attribute type="ns5:decimal" name="CR_Valor_SMMLV"/>
                <ns5:attribute type="ns5:string" name="CR_Union_temp_con"/>
                <ns5:attribute type="ns5:decimal" name="CR_por_part"/>
                <ns5:attribute type="ns5:string" name="CR_estado"/>
              </ns5:complexType>
            </ns5:element>
            <ns5:element name="TalentoHumano">
              <ns5:complexType>
                <ns5:attribute type="ns5:string" name="TalentoHumano_cumple"/>
              </ns5:complexType>
            </ns5:element>
            <ns5:element name="Infraestructura">
              <ns5:complexType>
                <ns5:attribute type="ns5:string" name="Infraestructura_Cumple"/>
              </ns5:complexType>
            </ns5:element>
            <ns5:element name="Discapacidad">
              <ns5:complexType>
                <ns5:attribute type="ns5:string" name="D_Certificado"/>
              </ns5:complexType>
            </ns5:element>
            <ns5:element name="Contrapartida">
              <ns5:complexType>
                <ns5:attribute type="ns5:decimal" name="CON_dotacion"/>
                <ns5:attribute name="CON_talento_humano"/>
                <ns5:attribute name="CON_equipos_medicion"/>
                <ns5:attribute name="CON_bienes_y_servicios"/>
                <ns5:attribute name="CON_total_contrapartida"/>
                <ns5:attribute name="CON_Es_igual_a"/>
                <ns5:attribute name="CON_dotacion_total"/>
                <ns5:attribute name="CON_talento_humano_total"/>
                <ns5:attribute name="CON_equipos_medicion_total"/>
                <ns5:attribute name="CON_bienes_y_servicios_total"/>
              </ns5:complexType>
            </ns5:element>
            <ns5:element name="ValoresTecnicosAgregados">
              <ns5:complexType>
                <ns5:attribute name="VTA_Control_social"/>
                <ns5:attribute name="VTA_Logisitica"/>
                <ns5:attribute name="VTA_kit_control_social"/>
                <ns5:attribute name="VTA_plan_comunicacion"/>
                <ns5:attribute name="VTA_Valor_agregado"/>
                <ns5:attribute name="VTA_Control_social_total"/>
                <ns5:attribute name="VTA_Logisitica_total"/>
                <ns5:attribute name="VTA_kit_control_social_total"/>
                <ns5:attribute name="VTA_plan_comunicacion_total"/>
                <ns5:attribute name="VTA_Valor_agregado_total"/>
                <ns5:attribute name="VTA_total_vta"/>
                <ns5:attribute name="VTA_Es_igual_a"/>
              </ns5:complexType>
            </ns5:element>
            <ns5:element name="Trayectoria">
              <ns5:complexType>
                <ns5:attribute type="ns5:date" name="TRA_Fecha_Pesronaria_juridica"/>
                <ns5:attribute type="ns5:int" name="TRA_resolucion"/>
                <ns5:attribute type="ns5:string" name="TRA_Representante_legal"/>
                <ns5:attribute type="ns5:date" name="TRA_Fecha_inicio_contrato_antiguo_SNBF"/>
              </ns5:complexType>
            </ns5:element>
            <ns5:element name="Aceptacion">
              <ns5:complexType>
                <ns5:attribute type="ns5:string" name="ACP_Representante_legal"/>
                <ns5:attribute type="ns5:string" name="ACP_direccion_comercial"/>
                <ns5:attribute type="ns5:string" name="ACP_telefono"/>
                <ns5:attribute type="ns5:string" name="ACP_domicilio_legal"/>
                <ns5:attribute type="ns5:string" name="ACP_correo_electronico"/>
              </ns5:complexType>
            </ns5:element>
          </ns5:sequence>
        </ns5:complexType>
      </ns5:element>
    </ns5:schema>
  </Schema>
  <Schema ID="Schema9">
    <ns6:schema xmlns:ns6="http://www.w3.org/2001/XMLSchema" xmlns="">
      <ns6:element name="ManifestacionInteres">
        <ns6:complexType>
          <ns6:sequence>
            <ns6:element name="DatosProceso">
              <ns6:complexType>
                <ns6:attribute type="ns6:string" name="DP_Asunto_ManifestacionInteres_No"/>
                <ns6:attribute type="ns6:string" name="DP_Regional_ICBF"/>
                <ns6:attribute type="ns6:string" name="DP_Tipo_de_Oferente"/>
                <ns6:attribute type="ns6:string" name="DP_PorcentajeParticipacion"/>
                <ns6:attribute type="ns6:dateTime" name="Fecha"/>
              </ns6:complexType>
            </ns6:element>
            <ns6:element name="DatosOferente">
              <ns6:complexType>
                <ns6:attribute type="ns6:int" name="DO_NIT"/>
                <ns6:attribute type="ns6:string" name="DO_Razon_Social"/>
                <ns6:attribute type="ns6:int" name="DO_NIT_UT"/>
                <ns6:attribute type="ns6:string" name="DO_Razon_Social_UT"/>
              </ns6:complexType>
            </ns6:element>
            <ns6:element name="DatosContratoInvitacion" maxOccurs="unbounded">
              <ns6:complexType>
                <ns6:attribute type="ns6:string" name="DCI_Ciudad"/>
                <ns6:attribute type="ns6:int" name="DCI_Valor_Invitacion"/>
                <ns6:attribute type="ns6:date" name="DCI_Fecha_Inicio"/>
                <ns6:attribute type="ns6:string" name="DCI_Departamento"/>
                <ns6:attribute type="ns6:date" name="DCI_Fecha_Final"/>
                <ns6:attribute type="ns6:int" name="DCI_Tiempo_Ejecucion"/>
              </ns6:complexType>
            </ns6:element>
            <ns6:element name="DatosContratoInvitacion_General">
              <ns6:complexType>
                <ns6:attribute type="ns6:string" name="DCI_Objeto_Contrato"/>
              </ns6:complexType>
            </ns6:element>
            <ns6:element name="ExperienciaTerritorial" maxOccurs="unbounded">
              <ns6:complexType>
                <ns6:attribute type="ns6:int" name="ET_No"/>
                <ns6:attribute type="ns6:string" name="ET_Entidad_Contratante"/>
                <ns6:attribute type="ns6:string" name="ET_Sector"/>
                <ns6:attribute type="ns6:string" name="ET_Numero_de_contrato"/>
                <ns6:attribute type="ns6:date" name="ET_Fecha_Inicial"/>
                <ns6:attribute type="ns6:date" name="ET_Fecha_Terminacion"/>
                <ns6:attribute type="ns6:int" name="ET_Experiencia"/>
                <ns6:attribute type="ns6:string" name="ET_Objeto_contrato"/>
                <ns6:attribute type="ns6:string" name="ET_Departamento_ejecu"/>
                <ns6:attribute type="ns6:string" name="ET_Municipio_ejecu"/>
                <ns6:attribute type="ns6:int" name="ET_Valor_contrato"/>
                <ns6:attribute type="ns6:string" name="ET_union_temporal"/>
                <ns6:attribute type="ns6:decimal" name="ET_Porcentaje_Participacion"/>
                <ns6:attribute type="ns6:string" name="ET_Estado"/>
                <ns6:attribute type="ns6:string" name="ET_Experiencia_Banco"/>
              </ns6:complexType>
            </ns6:element>
            <ns6:element name="CapacidadResidual" maxOccurs="unbounded">
              <ns6:complexType>
                <ns6:attribute type="ns6:int" name="CR_No"/>
                <ns6:attribute type="ns6:string" name="CR_Entidad_Contratante"/>
                <ns6:attribute type="ns6:string" name="CR_Sector"/>
                <ns6:attribute type="ns6:string" name="CR_Numero_de_contrato"/>
                <ns6:attribute type="ns6:date" name="CR_Fecha_Inicio"/>
                <ns6:attribute type="ns6:date" name="CR_Fecha_Terminacion"/>
                <ns6:attribute type="ns6:int" name="CR_Experiencia"/>
                <ns6:attribute type="ns6:string" name="CR_Objeto_contrato"/>
                <ns6:attribute type="ns6:string" name="CR_Departamento_ejecu"/>
                <ns6:attribute type="ns6:string" name="CR_Municipio_ejecu"/>
                <ns6:attribute type="ns6:int" name="CR_Valor_contrato"/>
                <ns6:attribute type="ns6:decimal" name="CR_Valor_SMMLV"/>
                <ns6:attribute type="ns6:string" name="CR_Union_temp_con"/>
                <ns6:attribute type="ns6:decimal" name="CR_por_part"/>
                <ns6:attribute type="ns6:string" name="CR_estado"/>
              </ns6:complexType>
            </ns6:element>
            <ns6:element name="TalentoHumano">
              <ns6:complexType>
                <ns6:attribute type="ns6:string" name="TalentoHumano_cumple"/>
              </ns6:complexType>
            </ns6:element>
            <ns6:element name="Infraestructura">
              <ns6:complexType>
                <ns6:attribute type="ns6:string" name="Infraestructura_Cumple"/>
              </ns6:complexType>
            </ns6:element>
            <ns6:element name="Discapacidad">
              <ns6:complexType>
                <ns6:attribute type="ns6:string" name="D_Certificado"/>
              </ns6:complexType>
            </ns6:element>
            <ns6:element name="Contrapartida">
              <ns6:complexType>
                <ns6:attribute type="ns6:decimal" name="CON_dotacion"/>
                <ns6:attribute name="CON_talento_humano"/>
                <ns6:attribute name="CON_equipos_medicion"/>
                <ns6:attribute name="CON_bienes_y_servicios"/>
                <ns6:attribute name="CON_total_contrapartida"/>
                <ns6:attribute name="CON_Es_igual_a"/>
                <ns6:attribute name="CON_dotacion_total"/>
                <ns6:attribute name="CON_talento_humano_total"/>
                <ns6:attribute name="CON_equipos_medicion_total"/>
                <ns6:attribute name="CON_bienes_y_servicios_total"/>
              </ns6:complexType>
            </ns6:element>
            <ns6:element name="ValoresTecnicosAgregados">
              <ns6:complexType>
                <ns6:attribute name="VTA_Control_social"/>
                <ns6:attribute name="VTA_Logisitica"/>
                <ns6:attribute name="VTA_kit_control_social"/>
                <ns6:attribute name="VTA_plan_comunicacion"/>
                <ns6:attribute name="VTA_Valor_agregado"/>
                <ns6:attribute name="VTA_Control_social_total"/>
                <ns6:attribute name="VTA_Logisitica_total"/>
                <ns6:attribute name="VTA_kit_control_social_total"/>
                <ns6:attribute name="VTA_plan_comunicacion_total"/>
                <ns6:attribute name="VTA_Valor_agregado_total"/>
                <ns6:attribute name="VTA_total_vta"/>
                <ns6:attribute name="VTA_Es_igual_a"/>
              </ns6:complexType>
            </ns6:element>
            <ns6:element name="Trayectoria">
              <ns6:complexType>
                <ns6:attribute type="ns6:date" name="TRA_Fecha_Pesronaria_juridica"/>
                <ns6:attribute type="ns6:int" name="TRA_resolucion"/>
                <ns6:attribute type="ns6:string" name="TRA_Representante_legal"/>
                <ns6:attribute type="ns6:date" name="TRA_Fecha_inicio_contrato_antiguo_SNBF"/>
              </ns6:complexType>
            </ns6:element>
            <ns6:element name="Aceptacion">
              <ns6:complexType>
                <ns6:attribute type="ns6:string" name="ACP_Representante_legal"/>
                <ns6:attribute type="ns6:string" name="ACP_direccion_comercial"/>
                <ns6:attribute type="ns6:string" name="ACP_telefono"/>
                <ns6:attribute type="ns6:string" name="ACP_domicilio_legal"/>
                <ns6:attribute type="ns6:string" name="ACP_correo_electronico"/>
              </ns6:complexType>
            </ns6:element>
          </ns6:sequence>
        </ns6:complexType>
      </ns6:element>
    </ns6:schema>
  </Schema>
  <Map ID="144" Name="ManifestacionInteres_Map" RootElement="ManifestacionInteres" SchemaID="Schema4" ShowImportExportValidationErrors="false" AutoFit="true" Append="false" PreserveSortAFLayout="true" PreserveFormat="true"/>
  <Map ID="145" Name="ManifestacionInteres_Map1" RootElement="ManifestacionInteres" SchemaID="Schema5" ShowImportExportValidationErrors="false" AutoFit="true" Append="false" PreserveSortAFLayout="true" PreserveFormat="true"/>
  <Map ID="146" Name="ManifestacionInteres_Map2" RootElement="ManifestacionInteres" SchemaID="Schema6" ShowImportExportValidationErrors="false" AutoFit="true" Append="false" PreserveSortAFLayout="true" PreserveFormat="true"/>
  <Map ID="147" Name="ManifestacionInteres_Map3" RootElement="ManifestacionInteres" SchemaID="Schema7" ShowImportExportValidationErrors="false" AutoFit="true" Append="false" PreserveSortAFLayout="true" PreserveFormat="true"/>
  <Map ID="148" Name="ManifestacionInteres_Map4" RootElement="ManifestacionInteres" SchemaID="Schema8" ShowImportExportValidationErrors="false" AutoFit="true" Append="false" PreserveSortAFLayout="true" PreserveFormat="true"/>
  <Map ID="149" Name="ManifestacionInteres_Map5" RootElement="ManifestacionInteres" SchemaID="Schema9"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18"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onnections" Target="connections.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theme" Target="theme/theme1.xml"/><Relationship Id="rId19" Type="http://schemas.openxmlformats.org/officeDocument/2006/relationships/xmlMaps" Target="xmlMap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7C8B7F91-7B6A-4542-9385-3CC8855BD8D0}"/>
            </a:ext>
          </a:extLst>
        </xdr:cNvPr>
        <xdr:cNvPicPr>
          <a:picLocks noChangeAspect="1"/>
        </xdr:cNvPicPr>
      </xdr:nvPicPr>
      <xdr:blipFill>
        <a:blip xmlns:r="http://schemas.openxmlformats.org/officeDocument/2006/relationships" r:embed="rId1"/>
        <a:stretch>
          <a:fillRect/>
        </a:stretch>
      </xdr:blipFill>
      <xdr:spPr>
        <a:xfrm>
          <a:off x="1545013" y="264434"/>
          <a:ext cx="855676" cy="10379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BB4E6939-2C65-4683-B7D4-305F747456C5}"/>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8BF4487-855B-466C-B313-BFC383B44000}"/>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21F3A97A-83B3-434A-9689-C1723CF53583}"/>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1E66CEAB-92D5-4AEB-8F47-9F959EEAD98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1078482</xdr:colOff>
      <xdr:row>1</xdr:row>
      <xdr:rowOff>60327</xdr:rowOff>
    </xdr:from>
    <xdr:to>
      <xdr:col>1</xdr:col>
      <xdr:colOff>1934158</xdr:colOff>
      <xdr:row>3</xdr:row>
      <xdr:rowOff>262424</xdr:rowOff>
    </xdr:to>
    <xdr:pic>
      <xdr:nvPicPr>
        <xdr:cNvPr id="2" name="Imagen 1">
          <a:extLst>
            <a:ext uri="{FF2B5EF4-FFF2-40B4-BE49-F238E27FC236}">
              <a16:creationId xmlns="" xmlns:a16="http://schemas.microsoft.com/office/drawing/2014/main" id="{DC7347A7-2F82-401F-9D3A-DBFC4DF6E4BB}"/>
            </a:ext>
          </a:extLst>
        </xdr:cNvPr>
        <xdr:cNvPicPr>
          <a:picLocks noChangeAspect="1"/>
        </xdr:cNvPicPr>
      </xdr:nvPicPr>
      <xdr:blipFill>
        <a:blip xmlns:r="http://schemas.openxmlformats.org/officeDocument/2006/relationships" r:embed="rId1"/>
        <a:stretch>
          <a:fillRect/>
        </a:stretch>
      </xdr:blipFill>
      <xdr:spPr>
        <a:xfrm>
          <a:off x="1545207" y="260352"/>
          <a:ext cx="855676" cy="1040297"/>
        </a:xfrm>
        <a:prstGeom prst="rect">
          <a:avLst/>
        </a:prstGeom>
      </xdr:spPr>
    </xdr:pic>
    <xdr:clientData/>
  </xdr:twoCellAnchor>
</xdr:wsDr>
</file>

<file path=xl/tables/table1.xml><?xml version="1.0" encoding="utf-8"?>
<table xmlns="http://schemas.openxmlformats.org/spreadsheetml/2006/main" id="27" name="Tabla27" displayName="Tabla27" ref="A47:O107" tableType="xml" totalsRowShown="0" headerRowDxfId="257" tableBorderDxfId="256">
  <tableColumns count="15">
    <tableColumn id="1" uniqueName="ET_No" name="No." dataDxfId="255">
      <xmlColumnPr mapId="144" xpath="/ManifestacionInteres/ExperienciaTerritorial/@ET_No" xmlDataType="int"/>
    </tableColumn>
    <tableColumn id="2" uniqueName="ET_Entidad_Contratante" name="Entidad contratante" dataDxfId="254">
      <xmlColumnPr mapId="144" xpath="/ManifestacionInteres/ExperienciaTerritorial/@ET_Entidad_Contratante" xmlDataType="string"/>
    </tableColumn>
    <tableColumn id="3" uniqueName="ET_Sector" name="Sector" dataDxfId="253">
      <xmlColumnPr mapId="144" xpath="/ManifestacionInteres/ExperienciaTerritorial/@ET_Sector" xmlDataType="string"/>
    </tableColumn>
    <tableColumn id="4" uniqueName="ET_Numero_de_contrato" name="Número de contrato" dataDxfId="252">
      <xmlColumnPr mapId="144" xpath="/ManifestacionInteres/ExperienciaTerritorial/@ET_Numero_de_contrato" xmlDataType="string"/>
    </tableColumn>
    <tableColumn id="5" uniqueName="ET_Fecha_Inicial" name="Fecha  Inicio (dd/mm/aaaa)" dataDxfId="251">
      <xmlColumnPr mapId="144" xpath="/ManifestacionInteres/ExperienciaTerritorial/@ET_Fecha_Inicial" xmlDataType="date"/>
    </tableColumn>
    <tableColumn id="6" uniqueName="ET_Fecha_Terminacion" name="Fecha  terminación (dd/mm/aaaa)" dataDxfId="250">
      <xmlColumnPr mapId="144" xpath="/ManifestacionInteres/ExperienciaTerritorial/@ET_Fecha_Terminacion" xmlDataType="date"/>
    </tableColumn>
    <tableColumn id="7" uniqueName="ET_Experiencia" name="Experiencia (meses)" dataDxfId="249">
      <xmlColumnPr mapId="144" xpath="/ManifestacionInteres/ExperienciaTerritorial/@ET_Experiencia" xmlDataType="int"/>
    </tableColumn>
    <tableColumn id="8" uniqueName="ET_Objeto_contrato" name="Objeto del contrato" dataDxfId="248">
      <xmlColumnPr mapId="144" xpath="/ManifestacionInteres/ExperienciaTerritorial/@ET_Objeto_contrato" xmlDataType="string"/>
    </tableColumn>
    <tableColumn id="9" uniqueName="ET_Departamento_ejecu" name="Departamento" dataDxfId="247">
      <xmlColumnPr mapId="144" xpath="/ManifestacionInteres/ExperienciaTerritorial/@ET_Departamento_ejecu" xmlDataType="string"/>
    </tableColumn>
    <tableColumn id="10" uniqueName="ET_Municipio_ejecu" name="Municipio" dataDxfId="246">
      <xmlColumnPr mapId="144" xpath="/ManifestacionInteres/ExperienciaTerritorial/@ET_Municipio_ejecu" xmlDataType="string"/>
    </tableColumn>
    <tableColumn id="11" uniqueName="ET_Valor_contrato" name="Valor del contrato" dataDxfId="245">
      <xmlColumnPr mapId="144" xpath="/ManifestacionInteres/ExperienciaTerritorial/@ET_Valor_contrato" xmlDataType="int"/>
    </tableColumn>
    <tableColumn id="12" uniqueName="ET_union_temporal" name="Unión Temporal / Consorcio" dataDxfId="244">
      <xmlColumnPr mapId="144" xpath="/ManifestacionInteres/ExperienciaTerritorial/@ET_union_temporal" xmlDataType="string"/>
    </tableColumn>
    <tableColumn id="13" uniqueName="ET_Porcentaje_Participacion" name="% participación" dataDxfId="243">
      <xmlColumnPr mapId="144" xpath="/ManifestacionInteres/ExperienciaTerritorial/@ET_Porcentaje_Participacion" xmlDataType="decimal"/>
    </tableColumn>
    <tableColumn id="14" uniqueName="ET_Estado" name="Estado" dataDxfId="242">
      <xmlColumnPr mapId="144" xpath="/ManifestacionInteres/ExperienciaTerritorial/@ET_Estado" xmlDataType="string"/>
    </tableColumn>
    <tableColumn id="15" uniqueName="ET_Experiencia_Banco" name="Experiencia Registrada para habilitación en banco" dataDxfId="241">
      <xmlColumnPr mapId="144" xpath="/ManifestacionInteres/ExperienciaTerritorial/@ET_Experiencia_Banco" xmlDataType="string"/>
    </tableColumn>
  </tableColumns>
  <tableStyleInfo name="TableStyleMedium2" showFirstColumn="0" showLastColumn="0" showRowStripes="1" showColumnStripes="0"/>
</table>
</file>

<file path=xl/tables/table10.xml><?xml version="1.0" encoding="utf-8"?>
<table xmlns="http://schemas.openxmlformats.org/spreadsheetml/2006/main" id="7" name="Tabla278" displayName="Tabla278" ref="A47:O107" tableType="xml" totalsRowShown="0" headerRowDxfId="128" tableBorderDxfId="127">
  <tableColumns count="15">
    <tableColumn id="1" uniqueName="ET_No" name="No." dataDxfId="126">
      <xmlColumnPr mapId="147" xpath="/ManifestacionInteres/ExperienciaTerritorial/@ET_No" xmlDataType="int"/>
    </tableColumn>
    <tableColumn id="2" uniqueName="ET_Entidad_Contratante" name="Entidad contratante" dataDxfId="125">
      <xmlColumnPr mapId="147" xpath="/ManifestacionInteres/ExperienciaTerritorial/@ET_Entidad_Contratante" xmlDataType="string"/>
    </tableColumn>
    <tableColumn id="3" uniqueName="ET_Sector" name="Sector" dataDxfId="124">
      <xmlColumnPr mapId="147" xpath="/ManifestacionInteres/ExperienciaTerritorial/@ET_Sector" xmlDataType="string"/>
    </tableColumn>
    <tableColumn id="4" uniqueName="ET_Numero_de_contrato" name="Número de contrato" dataDxfId="123">
      <xmlColumnPr mapId="147" xpath="/ManifestacionInteres/ExperienciaTerritorial/@ET_Numero_de_contrato" xmlDataType="string"/>
    </tableColumn>
    <tableColumn id="5" uniqueName="ET_Fecha_Inicial" name="Fecha  Inicio (dd/mm/aaaa)" dataDxfId="122">
      <xmlColumnPr mapId="147" xpath="/ManifestacionInteres/ExperienciaTerritorial/@ET_Fecha_Inicial" xmlDataType="date"/>
    </tableColumn>
    <tableColumn id="6" uniqueName="ET_Fecha_Terminacion" name="Fecha  terminación (dd/mm/aaaa)" dataDxfId="121">
      <xmlColumnPr mapId="147" xpath="/ManifestacionInteres/ExperienciaTerritorial/@ET_Fecha_Terminacion" xmlDataType="date"/>
    </tableColumn>
    <tableColumn id="7" uniqueName="ET_Experiencia" name="Experiencia (meses)" dataDxfId="120">
      <calculatedColumnFormula>IF(AND(E48&lt;&gt;"",F48&lt;&gt;""),((F48-E48)/30),"")</calculatedColumnFormula>
      <xmlColumnPr mapId="147" xpath="/ManifestacionInteres/ExperienciaTerritorial/@ET_Experiencia" xmlDataType="int"/>
    </tableColumn>
    <tableColumn id="8" uniqueName="ET_Objeto_contrato" name="Objeto del contrato" dataDxfId="119">
      <xmlColumnPr mapId="147" xpath="/ManifestacionInteres/ExperienciaTerritorial/@ET_Objeto_contrato" xmlDataType="string"/>
    </tableColumn>
    <tableColumn id="9" uniqueName="ET_Departamento_ejecu" name="Departamento" dataDxfId="118">
      <xmlColumnPr mapId="147" xpath="/ManifestacionInteres/ExperienciaTerritorial/@ET_Departamento_ejecu" xmlDataType="string"/>
    </tableColumn>
    <tableColumn id="10" uniqueName="ET_Municipio_ejecu" name="Municipio" dataDxfId="117">
      <xmlColumnPr mapId="147" xpath="/ManifestacionInteres/ExperienciaTerritorial/@ET_Municipio_ejecu" xmlDataType="string"/>
    </tableColumn>
    <tableColumn id="11" uniqueName="ET_Valor_contrato" name="Valor del contrato" dataDxfId="116">
      <xmlColumnPr mapId="147" xpath="/ManifestacionInteres/ExperienciaTerritorial/@ET_Valor_contrato" xmlDataType="int"/>
    </tableColumn>
    <tableColumn id="12" uniqueName="ET_union_temporal" name="Unión Temporal / Consorcio" dataDxfId="115">
      <xmlColumnPr mapId="147" xpath="/ManifestacionInteres/ExperienciaTerritorial/@ET_union_temporal" xmlDataType="string"/>
    </tableColumn>
    <tableColumn id="13" uniqueName="ET_Porcentaje_Participacion" name="% participación" dataDxfId="114">
      <xmlColumnPr mapId="147" xpath="/ManifestacionInteres/ExperienciaTerritorial/@ET_Porcentaje_Participacion" xmlDataType="decimal"/>
    </tableColumn>
    <tableColumn id="14" uniqueName="ET_Estado" name="Estado" dataDxfId="113">
      <xmlColumnPr mapId="147" xpath="/ManifestacionInteres/ExperienciaTerritorial/@ET_Estado" xmlDataType="string"/>
    </tableColumn>
    <tableColumn id="15" uniqueName="ET_Experiencia_Banco" name="Experiencia Registrada para habilitación en banco" dataDxfId="112">
      <xmlColumnPr mapId="147" xpath="/ManifestacionInteres/ExperienciaTerritorial/@ET_Experiencia_Banco" xmlDataType="string"/>
    </tableColumn>
  </tableColumns>
  <tableStyleInfo name="TableStyleMedium2" showFirstColumn="0" showLastColumn="0" showRowStripes="1" showColumnStripes="0"/>
</table>
</file>

<file path=xl/tables/table11.xml><?xml version="1.0" encoding="utf-8"?>
<table xmlns="http://schemas.openxmlformats.org/spreadsheetml/2006/main" id="8" name="Tabla289" displayName="Tabla289" ref="A113:O160" tableType="xml" totalsRowShown="0" headerRowDxfId="111" tableBorderDxfId="110">
  <tableColumns count="15">
    <tableColumn id="1" uniqueName="CR_No" name="No." dataDxfId="109">
      <xmlColumnPr mapId="147" xpath="/ManifestacionInteres/CapacidadResidual/@CR_No" xmlDataType="int"/>
    </tableColumn>
    <tableColumn id="2" uniqueName="CR_Entidad_Contratante" name="Entidad contratante" dataDxfId="108">
      <xmlColumnPr mapId="147" xpath="/ManifestacionInteres/CapacidadResidual/@CR_Entidad_Contratante" xmlDataType="string"/>
    </tableColumn>
    <tableColumn id="3" uniqueName="CR_Sector" name="Sector" dataDxfId="107">
      <xmlColumnPr mapId="147" xpath="/ManifestacionInteres/CapacidadResidual/@CR_Sector" xmlDataType="string"/>
    </tableColumn>
    <tableColumn id="4" uniqueName="CR_Numero_de_contrato" name="Número de contrato" dataDxfId="106">
      <xmlColumnPr mapId="147" xpath="/ManifestacionInteres/CapacidadResidual/@CR_Numero_de_contrato" xmlDataType="string"/>
    </tableColumn>
    <tableColumn id="5" uniqueName="CR_Fecha_Inicio" name="Fecha  Inicio (dd/mm/aaaa)" dataDxfId="105">
      <xmlColumnPr mapId="147" xpath="/ManifestacionInteres/CapacidadResidual/@CR_Fecha_Inicio" xmlDataType="date"/>
    </tableColumn>
    <tableColumn id="6" uniqueName="CR_Fecha_Terminacion" name="Fecha  terminación (dd/mm/aaaa)" dataDxfId="104">
      <xmlColumnPr mapId="147" xpath="/ManifestacionInteres/CapacidadResidual/@CR_Fecha_Terminacion" xmlDataType="date"/>
    </tableColumn>
    <tableColumn id="7" uniqueName="CR_Experiencia" name="Experiencia (meses)" dataDxfId="103">
      <calculatedColumnFormula>IF(AND(E114&lt;&gt;"",F114&lt;&gt;""),((F114-E114)/30),"")</calculatedColumnFormula>
      <xmlColumnPr mapId="147" xpath="/ManifestacionInteres/CapacidadResidual/@CR_Experiencia" xmlDataType="int"/>
    </tableColumn>
    <tableColumn id="8" uniqueName="CR_Objeto_contrato" name="Objeto del contrato" dataDxfId="102">
      <xmlColumnPr mapId="147" xpath="/ManifestacionInteres/CapacidadResidual/@CR_Objeto_contrato" xmlDataType="string"/>
    </tableColumn>
    <tableColumn id="9" uniqueName="CR_Departamento_ejecu" name="Departamento" dataDxfId="101">
      <xmlColumnPr mapId="147" xpath="/ManifestacionInteres/CapacidadResidual/@CR_Departamento_ejecu" xmlDataType="string"/>
    </tableColumn>
    <tableColumn id="10" uniqueName="CR_Municipio_ejecu" name="Municipio" dataDxfId="100">
      <xmlColumnPr mapId="147" xpath="/ManifestacionInteres/CapacidadResidual/@CR_Municipio_ejecu" xmlDataType="string"/>
    </tableColumn>
    <tableColumn id="11" uniqueName="CR_Valor_contrato" name="Valor del contrato" dataDxfId="99">
      <xmlColumnPr mapId="147" xpath="/ManifestacionInteres/CapacidadResidual/@CR_Valor_contrato" xmlDataType="int"/>
    </tableColumn>
    <tableColumn id="12" uniqueName="CR_Valor_SMMLV" name="Valor en SMMLV" dataDxfId="98">
      <calculatedColumnFormula>+IF(AND(K114&gt;0,O114="Ejecución"),(K114/877802)*Tabla289[[#This Row],[% participación]],IF(AND(K114&gt;0,O114&lt;&gt;"Ejecución"),"-",""))</calculatedColumnFormula>
      <xmlColumnPr mapId="147" xpath="/ManifestacionInteres/CapacidadResidual/@CR_Valor_SMMLV" xmlDataType="decimal"/>
    </tableColumn>
    <tableColumn id="13" uniqueName="CR_Union_temp_con" name="Unión Temporal / Consorcio" dataDxfId="97">
      <xmlColumnPr mapId="147" xpath="/ManifestacionInteres/CapacidadResidual/@CR_Union_temp_con" xmlDataType="string"/>
    </tableColumn>
    <tableColumn id="14" uniqueName="CR_por_part" name="% participación" dataDxfId="96">
      <xmlColumnPr mapId="147" xpath="/ManifestacionInteres/CapacidadResidual/@CR_por_part" xmlDataType="decimal"/>
    </tableColumn>
    <tableColumn id="15" uniqueName="CR_estado" name="Estado" dataDxfId="95">
      <xmlColumnPr mapId="147" xpath="/ManifestacionInteres/CapacidadResidual/@CR_estado" xmlDataType="string"/>
    </tableColumn>
  </tableColumns>
  <tableStyleInfo name="TableStyleMedium2" showFirstColumn="0" showLastColumn="0" showRowStripes="1" showColumnStripes="0"/>
</table>
</file>

<file path=xl/tables/table12.xml><?xml version="1.0" encoding="utf-8"?>
<table xmlns="http://schemas.openxmlformats.org/spreadsheetml/2006/main" id="9" name="DatoContratoInvitacion10" displayName="DatoContratoInvitacion10" ref="I19:N35" tableType="xml" totalsRowShown="0" headerRowDxfId="94" dataDxfId="93" tableBorderDxfId="92">
  <autoFilter ref="I19:N35"/>
  <tableColumns count="6">
    <tableColumn id="1" uniqueName="DCI_Departamento" name="Departamento" dataDxfId="91">
      <xmlColumnPr mapId="147" xpath="/ManifestacionInteres/DatosContratoInvitacion/@DCI_Departamento" xmlDataType="string"/>
    </tableColumn>
    <tableColumn id="2" uniqueName="DCI_Ciudad" name="Municipio" dataDxfId="90">
      <xmlColumnPr mapId="147" xpath="/ManifestacionInteres/DatosContratoInvitacion/@DCI_Ciudad" xmlDataType="string"/>
    </tableColumn>
    <tableColumn id="3" uniqueName="DCI_Valor_Invitacion" name="Valor invitación" dataDxfId="89">
      <xmlColumnPr mapId="147" xpath="/ManifestacionInteres/DatosContratoInvitacion/@DCI_Valor_Invitacion" xmlDataType="int"/>
    </tableColumn>
    <tableColumn id="4" uniqueName="DCI_Fecha_Inicio" name="Fecha inicio" dataDxfId="88">
      <xmlColumnPr mapId="147" xpath="/ManifestacionInteres/DatosContratoInvitacion/@DCI_Fecha_Inicio" xmlDataType="date"/>
    </tableColumn>
    <tableColumn id="5" uniqueName="DCI_Fecha_Final" name="Fecha final" dataDxfId="87">
      <xmlColumnPr mapId="147" xpath="/ManifestacionInteres/DatosContratoInvitacion/@DCI_Fecha_Final" xmlDataType="date"/>
    </tableColumn>
    <tableColumn id="6" uniqueName="DCI_Tiempo_Ejecucion" name="Tiempo ejecución (meses)" dataDxfId="86">
      <calculatedColumnFormula>+(M20-L20)/30</calculatedColumnFormula>
      <xmlColumnPr mapId="147" xpath="/ManifestacionInteres/DatosContratoInvitacion/@DCI_Tiempo_Ejecucion" xmlDataType="int"/>
    </tableColumn>
  </tableColumns>
  <tableStyleInfo name="TableStyleMedium2" showFirstColumn="0" showLastColumn="0" showRowStripes="1" showColumnStripes="0"/>
</table>
</file>

<file path=xl/tables/table13.xml><?xml version="1.0" encoding="utf-8"?>
<table xmlns="http://schemas.openxmlformats.org/spreadsheetml/2006/main" id="10" name="Tabla2711" displayName="Tabla2711" ref="A47:O107" tableType="xml" totalsRowShown="0" headerRowDxfId="85" tableBorderDxfId="84">
  <tableColumns count="15">
    <tableColumn id="1" uniqueName="ET_No" name="No." dataDxfId="83">
      <xmlColumnPr mapId="148" xpath="/ManifestacionInteres/ExperienciaTerritorial/@ET_No" xmlDataType="int"/>
    </tableColumn>
    <tableColumn id="2" uniqueName="ET_Entidad_Contratante" name="Entidad contratante" dataDxfId="82">
      <xmlColumnPr mapId="148" xpath="/ManifestacionInteres/ExperienciaTerritorial/@ET_Entidad_Contratante" xmlDataType="string"/>
    </tableColumn>
    <tableColumn id="3" uniqueName="ET_Sector" name="Sector" dataDxfId="81">
      <xmlColumnPr mapId="148" xpath="/ManifestacionInteres/ExperienciaTerritorial/@ET_Sector" xmlDataType="string"/>
    </tableColumn>
    <tableColumn id="4" uniqueName="ET_Numero_de_contrato" name="Número de contrato" dataDxfId="80">
      <xmlColumnPr mapId="148" xpath="/ManifestacionInteres/ExperienciaTerritorial/@ET_Numero_de_contrato" xmlDataType="string"/>
    </tableColumn>
    <tableColumn id="5" uniqueName="ET_Fecha_Inicial" name="Fecha  Inicio (dd/mm/aaaa)" dataDxfId="79">
      <xmlColumnPr mapId="148" xpath="/ManifestacionInteres/ExperienciaTerritorial/@ET_Fecha_Inicial" xmlDataType="date"/>
    </tableColumn>
    <tableColumn id="6" uniqueName="ET_Fecha_Terminacion" name="Fecha  terminación (dd/mm/aaaa)" dataDxfId="78">
      <xmlColumnPr mapId="148" xpath="/ManifestacionInteres/ExperienciaTerritorial/@ET_Fecha_Terminacion" xmlDataType="date"/>
    </tableColumn>
    <tableColumn id="7" uniqueName="ET_Experiencia" name="Experiencia (meses)" dataDxfId="77">
      <calculatedColumnFormula>IF(AND(E48&lt;&gt;"",F48&lt;&gt;""),((F48-E48)/30),"")</calculatedColumnFormula>
      <xmlColumnPr mapId="148" xpath="/ManifestacionInteres/ExperienciaTerritorial/@ET_Experiencia" xmlDataType="int"/>
    </tableColumn>
    <tableColumn id="8" uniqueName="ET_Objeto_contrato" name="Objeto del contrato" dataDxfId="76">
      <xmlColumnPr mapId="148" xpath="/ManifestacionInteres/ExperienciaTerritorial/@ET_Objeto_contrato" xmlDataType="string"/>
    </tableColumn>
    <tableColumn id="9" uniqueName="ET_Departamento_ejecu" name="Departamento" dataDxfId="75">
      <xmlColumnPr mapId="148" xpath="/ManifestacionInteres/ExperienciaTerritorial/@ET_Departamento_ejecu" xmlDataType="string"/>
    </tableColumn>
    <tableColumn id="10" uniqueName="ET_Municipio_ejecu" name="Municipio" dataDxfId="74">
      <xmlColumnPr mapId="148" xpath="/ManifestacionInteres/ExperienciaTerritorial/@ET_Municipio_ejecu" xmlDataType="string"/>
    </tableColumn>
    <tableColumn id="11" uniqueName="ET_Valor_contrato" name="Valor del contrato" dataDxfId="73">
      <xmlColumnPr mapId="148" xpath="/ManifestacionInteres/ExperienciaTerritorial/@ET_Valor_contrato" xmlDataType="int"/>
    </tableColumn>
    <tableColumn id="12" uniqueName="ET_union_temporal" name="Unión Temporal / Consorcio" dataDxfId="72">
      <xmlColumnPr mapId="148" xpath="/ManifestacionInteres/ExperienciaTerritorial/@ET_union_temporal" xmlDataType="string"/>
    </tableColumn>
    <tableColumn id="13" uniqueName="ET_Porcentaje_Participacion" name="% participación" dataDxfId="71">
      <xmlColumnPr mapId="148" xpath="/ManifestacionInteres/ExperienciaTerritorial/@ET_Porcentaje_Participacion" xmlDataType="decimal"/>
    </tableColumn>
    <tableColumn id="14" uniqueName="ET_Estado" name="Estado" dataDxfId="70">
      <xmlColumnPr mapId="148" xpath="/ManifestacionInteres/ExperienciaTerritorial/@ET_Estado" xmlDataType="string"/>
    </tableColumn>
    <tableColumn id="15" uniqueName="ET_Experiencia_Banco" name="Experiencia Registrada para habilitación en banco" dataDxfId="69">
      <xmlColumnPr mapId="148" xpath="/ManifestacionInteres/ExperienciaTerritorial/@ET_Experiencia_Banco" xmlDataType="string"/>
    </tableColumn>
  </tableColumns>
  <tableStyleInfo name="TableStyleMedium2" showFirstColumn="0" showLastColumn="0" showRowStripes="1" showColumnStripes="0"/>
</table>
</file>

<file path=xl/tables/table14.xml><?xml version="1.0" encoding="utf-8"?>
<table xmlns="http://schemas.openxmlformats.org/spreadsheetml/2006/main" id="11" name="Tabla2812" displayName="Tabla2812" ref="A113:O158" tableType="xml" totalsRowShown="0" headerRowDxfId="68" tableBorderDxfId="67">
  <tableColumns count="15">
    <tableColumn id="1" uniqueName="CR_No" name="No." dataDxfId="66">
      <xmlColumnPr mapId="148" xpath="/ManifestacionInteres/CapacidadResidual/@CR_No" xmlDataType="int"/>
    </tableColumn>
    <tableColumn id="2" uniqueName="CR_Entidad_Contratante" name="Entidad contratante" dataDxfId="65">
      <xmlColumnPr mapId="148" xpath="/ManifestacionInteres/CapacidadResidual/@CR_Entidad_Contratante" xmlDataType="string"/>
    </tableColumn>
    <tableColumn id="3" uniqueName="CR_Sector" name="Sector" dataDxfId="64">
      <xmlColumnPr mapId="148" xpath="/ManifestacionInteres/CapacidadResidual/@CR_Sector" xmlDataType="string"/>
    </tableColumn>
    <tableColumn id="4" uniqueName="CR_Numero_de_contrato" name="Número de contrato" dataDxfId="63">
      <xmlColumnPr mapId="148" xpath="/ManifestacionInteres/CapacidadResidual/@CR_Numero_de_contrato" xmlDataType="string"/>
    </tableColumn>
    <tableColumn id="5" uniqueName="CR_Fecha_Inicio" name="Fecha  Inicio (dd/mm/aaaa)" dataDxfId="62">
      <xmlColumnPr mapId="148" xpath="/ManifestacionInteres/CapacidadResidual/@CR_Fecha_Inicio" xmlDataType="date"/>
    </tableColumn>
    <tableColumn id="6" uniqueName="CR_Fecha_Terminacion" name="Fecha  terminación (dd/mm/aaaa)" dataDxfId="61">
      <xmlColumnPr mapId="148" xpath="/ManifestacionInteres/CapacidadResidual/@CR_Fecha_Terminacion" xmlDataType="date"/>
    </tableColumn>
    <tableColumn id="7" uniqueName="CR_Experiencia" name="Experiencia (meses)" dataDxfId="60">
      <calculatedColumnFormula>IF(AND(E114&lt;&gt;"",F114&lt;&gt;""),((F114-E114)/30),"")</calculatedColumnFormula>
      <xmlColumnPr mapId="148" xpath="/ManifestacionInteres/CapacidadResidual/@CR_Experiencia" xmlDataType="int"/>
    </tableColumn>
    <tableColumn id="8" uniqueName="CR_Objeto_contrato" name="Objeto del contrato" dataDxfId="59">
      <xmlColumnPr mapId="148" xpath="/ManifestacionInteres/CapacidadResidual/@CR_Objeto_contrato" xmlDataType="string"/>
    </tableColumn>
    <tableColumn id="9" uniqueName="CR_Departamento_ejecu" name="Departamento" dataDxfId="58">
      <xmlColumnPr mapId="148" xpath="/ManifestacionInteres/CapacidadResidual/@CR_Departamento_ejecu" xmlDataType="string"/>
    </tableColumn>
    <tableColumn id="10" uniqueName="CR_Municipio_ejecu" name="Municipio" dataDxfId="57">
      <xmlColumnPr mapId="148" xpath="/ManifestacionInteres/CapacidadResidual/@CR_Municipio_ejecu" xmlDataType="string"/>
    </tableColumn>
    <tableColumn id="11" uniqueName="CR_Valor_contrato" name="Valor del contrato" dataDxfId="56">
      <xmlColumnPr mapId="148" xpath="/ManifestacionInteres/CapacidadResidual/@CR_Valor_contrato" xmlDataType="int"/>
    </tableColumn>
    <tableColumn id="12" uniqueName="CR_Valor_SMMLV" name="Valor en SMMLV" dataDxfId="55">
      <calculatedColumnFormula>+IF(AND(K114&gt;0,O114="Ejecución"),(K114/877802)*Tabla2812[[#This Row],[% participación]],IF(AND(K114&gt;0,O114&lt;&gt;"Ejecución"),"-",""))</calculatedColumnFormula>
      <xmlColumnPr mapId="148" xpath="/ManifestacionInteres/CapacidadResidual/@CR_Valor_SMMLV" xmlDataType="decimal"/>
    </tableColumn>
    <tableColumn id="13" uniqueName="CR_Union_temp_con" name="Unión Temporal / Consorcio" dataDxfId="54">
      <xmlColumnPr mapId="148" xpath="/ManifestacionInteres/CapacidadResidual/@CR_Union_temp_con" xmlDataType="string"/>
    </tableColumn>
    <tableColumn id="14" uniqueName="CR_por_part" name="% participación" dataDxfId="53">
      <xmlColumnPr mapId="148" xpath="/ManifestacionInteres/CapacidadResidual/@CR_por_part" xmlDataType="decimal"/>
    </tableColumn>
    <tableColumn id="15" uniqueName="CR_estado" name="Estado" dataDxfId="52">
      <xmlColumnPr mapId="148" xpath="/ManifestacionInteres/CapacidadResidual/@CR_estado" xmlDataType="string"/>
    </tableColumn>
  </tableColumns>
  <tableStyleInfo name="TableStyleMedium2" showFirstColumn="0" showLastColumn="0" showRowStripes="1" showColumnStripes="0"/>
</table>
</file>

<file path=xl/tables/table15.xml><?xml version="1.0" encoding="utf-8"?>
<table xmlns="http://schemas.openxmlformats.org/spreadsheetml/2006/main" id="12" name="DatoContratoInvitacion13" displayName="DatoContratoInvitacion13" ref="I19:N35" tableType="xml" totalsRowShown="0" headerRowDxfId="51" dataDxfId="50" tableBorderDxfId="49">
  <autoFilter ref="I19:N35"/>
  <tableColumns count="6">
    <tableColumn id="1" uniqueName="DCI_Departamento" name="Departamento" dataDxfId="48">
      <xmlColumnPr mapId="148" xpath="/ManifestacionInteres/DatosContratoInvitacion/@DCI_Departamento" xmlDataType="string"/>
    </tableColumn>
    <tableColumn id="2" uniqueName="DCI_Ciudad" name="Municipio" dataDxfId="47">
      <xmlColumnPr mapId="148" xpath="/ManifestacionInteres/DatosContratoInvitacion/@DCI_Ciudad" xmlDataType="string"/>
    </tableColumn>
    <tableColumn id="3" uniqueName="DCI_Valor_Invitacion" name="Valor invitación" dataDxfId="46">
      <xmlColumnPr mapId="148" xpath="/ManifestacionInteres/DatosContratoInvitacion/@DCI_Valor_Invitacion" xmlDataType="int"/>
    </tableColumn>
    <tableColumn id="4" uniqueName="DCI_Fecha_Inicio" name="Fecha inicio" dataDxfId="45">
      <xmlColumnPr mapId="148" xpath="/ManifestacionInteres/DatosContratoInvitacion/@DCI_Fecha_Inicio" xmlDataType="date"/>
    </tableColumn>
    <tableColumn id="5" uniqueName="DCI_Fecha_Final" name="Fecha final" dataDxfId="44">
      <xmlColumnPr mapId="148" xpath="/ManifestacionInteres/DatosContratoInvitacion/@DCI_Fecha_Final" xmlDataType="date"/>
    </tableColumn>
    <tableColumn id="6" uniqueName="DCI_Tiempo_Ejecucion" name="Tiempo ejecución (meses)" dataDxfId="43">
      <calculatedColumnFormula>+(M20-L20)/30</calculatedColumnFormula>
      <xmlColumnPr mapId="148" xpath="/ManifestacionInteres/DatosContratoInvitacion/@DCI_Tiempo_Ejecucion" xmlDataType="int"/>
    </tableColumn>
  </tableColumns>
  <tableStyleInfo name="TableStyleMedium2" showFirstColumn="0" showLastColumn="0" showRowStripes="1" showColumnStripes="0"/>
</table>
</file>

<file path=xl/tables/table16.xml><?xml version="1.0" encoding="utf-8"?>
<table xmlns="http://schemas.openxmlformats.org/spreadsheetml/2006/main" id="13" name="Tabla2714" displayName="Tabla2714" ref="A47:O107" tableType="xml" totalsRowShown="0" headerRowDxfId="42" tableBorderDxfId="41">
  <tableColumns count="15">
    <tableColumn id="1" uniqueName="ET_No" name="No." dataDxfId="40">
      <xmlColumnPr mapId="149" xpath="/ManifestacionInteres/ExperienciaTerritorial/@ET_No" xmlDataType="int"/>
    </tableColumn>
    <tableColumn id="2" uniqueName="ET_Entidad_Contratante" name="Entidad contratante" dataDxfId="39">
      <xmlColumnPr mapId="149" xpath="/ManifestacionInteres/ExperienciaTerritorial/@ET_Entidad_Contratante" xmlDataType="string"/>
    </tableColumn>
    <tableColumn id="3" uniqueName="ET_Sector" name="Sector" dataDxfId="38">
      <xmlColumnPr mapId="149" xpath="/ManifestacionInteres/ExperienciaTerritorial/@ET_Sector" xmlDataType="string"/>
    </tableColumn>
    <tableColumn id="4" uniqueName="ET_Numero_de_contrato" name="Número de contrato" dataDxfId="37">
      <xmlColumnPr mapId="149" xpath="/ManifestacionInteres/ExperienciaTerritorial/@ET_Numero_de_contrato" xmlDataType="string"/>
    </tableColumn>
    <tableColumn id="5" uniqueName="ET_Fecha_Inicial" name="Fecha  Inicio (dd/mm/aaaa)" dataDxfId="36">
      <xmlColumnPr mapId="149" xpath="/ManifestacionInteres/ExperienciaTerritorial/@ET_Fecha_Inicial" xmlDataType="date"/>
    </tableColumn>
    <tableColumn id="6" uniqueName="ET_Fecha_Terminacion" name="Fecha  terminación (dd/mm/aaaa)" dataDxfId="35">
      <xmlColumnPr mapId="149" xpath="/ManifestacionInteres/ExperienciaTerritorial/@ET_Fecha_Terminacion" xmlDataType="date"/>
    </tableColumn>
    <tableColumn id="7" uniqueName="ET_Experiencia" name="Experiencia (meses)" dataDxfId="34">
      <calculatedColumnFormula>IF(AND(E48&lt;&gt;"",F48&lt;&gt;""),((F48-E48)/30),"")</calculatedColumnFormula>
      <xmlColumnPr mapId="149" xpath="/ManifestacionInteres/ExperienciaTerritorial/@ET_Experiencia" xmlDataType="int"/>
    </tableColumn>
    <tableColumn id="8" uniqueName="ET_Objeto_contrato" name="Objeto del contrato" dataDxfId="33">
      <xmlColumnPr mapId="149" xpath="/ManifestacionInteres/ExperienciaTerritorial/@ET_Objeto_contrato" xmlDataType="string"/>
    </tableColumn>
    <tableColumn id="9" uniqueName="ET_Departamento_ejecu" name="Departamento" dataDxfId="32">
      <xmlColumnPr mapId="149" xpath="/ManifestacionInteres/ExperienciaTerritorial/@ET_Departamento_ejecu" xmlDataType="string"/>
    </tableColumn>
    <tableColumn id="10" uniqueName="ET_Municipio_ejecu" name="Municipio" dataDxfId="31">
      <xmlColumnPr mapId="149" xpath="/ManifestacionInteres/ExperienciaTerritorial/@ET_Municipio_ejecu" xmlDataType="string"/>
    </tableColumn>
    <tableColumn id="11" uniqueName="ET_Valor_contrato" name="Valor del contrato" dataDxfId="30">
      <xmlColumnPr mapId="149" xpath="/ManifestacionInteres/ExperienciaTerritorial/@ET_Valor_contrato" xmlDataType="int"/>
    </tableColumn>
    <tableColumn id="12" uniqueName="ET_union_temporal" name="Unión Temporal / Consorcio" dataDxfId="29">
      <xmlColumnPr mapId="149" xpath="/ManifestacionInteres/ExperienciaTerritorial/@ET_union_temporal" xmlDataType="string"/>
    </tableColumn>
    <tableColumn id="13" uniqueName="ET_Porcentaje_Participacion" name="% participación" dataDxfId="28">
      <xmlColumnPr mapId="149" xpath="/ManifestacionInteres/ExperienciaTerritorial/@ET_Porcentaje_Participacion" xmlDataType="decimal"/>
    </tableColumn>
    <tableColumn id="14" uniqueName="ET_Estado" name="Estado" dataDxfId="27">
      <xmlColumnPr mapId="149" xpath="/ManifestacionInteres/ExperienciaTerritorial/@ET_Estado" xmlDataType="string"/>
    </tableColumn>
    <tableColumn id="15" uniqueName="ET_Experiencia_Banco" name="Experiencia Registrada para habilitación en banco" dataDxfId="26">
      <xmlColumnPr mapId="149" xpath="/ManifestacionInteres/ExperienciaTerritorial/@ET_Experiencia_Banco" xmlDataType="string"/>
    </tableColumn>
  </tableColumns>
  <tableStyleInfo name="TableStyleMedium2" showFirstColumn="0" showLastColumn="0" showRowStripes="1" showColumnStripes="0"/>
</table>
</file>

<file path=xl/tables/table17.xml><?xml version="1.0" encoding="utf-8"?>
<table xmlns="http://schemas.openxmlformats.org/spreadsheetml/2006/main" id="14" name="Tabla2815" displayName="Tabla2815" ref="A113:O160" tableType="xml" totalsRowShown="0" headerRowDxfId="25" tableBorderDxfId="24">
  <tableColumns count="15">
    <tableColumn id="1" uniqueName="CR_No" name="No." dataDxfId="23">
      <xmlColumnPr mapId="149" xpath="/ManifestacionInteres/CapacidadResidual/@CR_No" xmlDataType="int"/>
    </tableColumn>
    <tableColumn id="2" uniqueName="CR_Entidad_Contratante" name="Entidad contratante" dataDxfId="22">
      <xmlColumnPr mapId="149" xpath="/ManifestacionInteres/CapacidadResidual/@CR_Entidad_Contratante" xmlDataType="string"/>
    </tableColumn>
    <tableColumn id="3" uniqueName="CR_Sector" name="Sector" dataDxfId="21">
      <xmlColumnPr mapId="149" xpath="/ManifestacionInteres/CapacidadResidual/@CR_Sector" xmlDataType="string"/>
    </tableColumn>
    <tableColumn id="4" uniqueName="CR_Numero_de_contrato" name="Número de contrato" dataDxfId="20">
      <xmlColumnPr mapId="149" xpath="/ManifestacionInteres/CapacidadResidual/@CR_Numero_de_contrato" xmlDataType="string"/>
    </tableColumn>
    <tableColumn id="5" uniqueName="CR_Fecha_Inicio" name="Fecha  Inicio (dd/mm/aaaa)" dataDxfId="19">
      <xmlColumnPr mapId="149" xpath="/ManifestacionInteres/CapacidadResidual/@CR_Fecha_Inicio" xmlDataType="date"/>
    </tableColumn>
    <tableColumn id="6" uniqueName="CR_Fecha_Terminacion" name="Fecha  terminación (dd/mm/aaaa)" dataDxfId="18">
      <xmlColumnPr mapId="149" xpath="/ManifestacionInteres/CapacidadResidual/@CR_Fecha_Terminacion" xmlDataType="date"/>
    </tableColumn>
    <tableColumn id="7" uniqueName="CR_Experiencia" name="Experiencia (meses)" dataDxfId="17">
      <calculatedColumnFormula>IF(AND(E114&lt;&gt;"",F114&lt;&gt;""),((F114-E114)/30),"")</calculatedColumnFormula>
      <xmlColumnPr mapId="149" xpath="/ManifestacionInteres/CapacidadResidual/@CR_Experiencia" xmlDataType="int"/>
    </tableColumn>
    <tableColumn id="8" uniqueName="CR_Objeto_contrato" name="Objeto del contrato" dataDxfId="16">
      <xmlColumnPr mapId="149" xpath="/ManifestacionInteres/CapacidadResidual/@CR_Objeto_contrato" xmlDataType="string"/>
    </tableColumn>
    <tableColumn id="9" uniqueName="CR_Departamento_ejecu" name="Departamento" dataDxfId="15">
      <xmlColumnPr mapId="149" xpath="/ManifestacionInteres/CapacidadResidual/@CR_Departamento_ejecu" xmlDataType="string"/>
    </tableColumn>
    <tableColumn id="10" uniqueName="CR_Municipio_ejecu" name="Municipio" dataDxfId="14">
      <xmlColumnPr mapId="149" xpath="/ManifestacionInteres/CapacidadResidual/@CR_Municipio_ejecu" xmlDataType="string"/>
    </tableColumn>
    <tableColumn id="11" uniqueName="CR_Valor_contrato" name="Valor del contrato" dataDxfId="13">
      <xmlColumnPr mapId="149" xpath="/ManifestacionInteres/CapacidadResidual/@CR_Valor_contrato" xmlDataType="int"/>
    </tableColumn>
    <tableColumn id="12" uniqueName="CR_Valor_SMMLV" name="Valor en SMMLV" dataDxfId="12">
      <calculatedColumnFormula>+IF(AND(K114&gt;0,O114="Ejecución"),(K114/877802)*Tabla2815[[#This Row],[% participación]],IF(AND(K114&gt;0,O114&lt;&gt;"Ejecución"),"-",""))</calculatedColumnFormula>
      <xmlColumnPr mapId="149" xpath="/ManifestacionInteres/CapacidadResidual/@CR_Valor_SMMLV" xmlDataType="decimal"/>
    </tableColumn>
    <tableColumn id="13" uniqueName="CR_Union_temp_con" name="Unión Temporal / Consorcio" dataDxfId="11">
      <xmlColumnPr mapId="149" xpath="/ManifestacionInteres/CapacidadResidual/@CR_Union_temp_con" xmlDataType="string"/>
    </tableColumn>
    <tableColumn id="14" uniqueName="CR_por_part" name="% participación" dataDxfId="10">
      <xmlColumnPr mapId="149" xpath="/ManifestacionInteres/CapacidadResidual/@CR_por_part" xmlDataType="decimal"/>
    </tableColumn>
    <tableColumn id="15" uniqueName="CR_estado" name="Estado" dataDxfId="9">
      <xmlColumnPr mapId="149" xpath="/ManifestacionInteres/CapacidadResidual/@CR_estado" xmlDataType="string"/>
    </tableColumn>
  </tableColumns>
  <tableStyleInfo name="TableStyleMedium2" showFirstColumn="0" showLastColumn="0" showRowStripes="1" showColumnStripes="0"/>
</table>
</file>

<file path=xl/tables/table18.xml><?xml version="1.0" encoding="utf-8"?>
<table xmlns="http://schemas.openxmlformats.org/spreadsheetml/2006/main" id="15" name="DatoContratoInvitacion16" displayName="DatoContratoInvitacion16" ref="I19:N35" tableType="xml" totalsRowShown="0" headerRowDxfId="8" dataDxfId="7" tableBorderDxfId="6">
  <autoFilter ref="I19:N35"/>
  <tableColumns count="6">
    <tableColumn id="1" uniqueName="DCI_Departamento" name="Departamento" dataDxfId="5">
      <xmlColumnPr mapId="149" xpath="/ManifestacionInteres/DatosContratoInvitacion/@DCI_Departamento" xmlDataType="string"/>
    </tableColumn>
    <tableColumn id="2" uniqueName="DCI_Ciudad" name="Municipio" dataDxfId="4">
      <xmlColumnPr mapId="149" xpath="/ManifestacionInteres/DatosContratoInvitacion/@DCI_Ciudad" xmlDataType="string"/>
    </tableColumn>
    <tableColumn id="3" uniqueName="DCI_Valor_Invitacion" name="Valor invitación" dataDxfId="3">
      <xmlColumnPr mapId="149" xpath="/ManifestacionInteres/DatosContratoInvitacion/@DCI_Valor_Invitacion" xmlDataType="int"/>
    </tableColumn>
    <tableColumn id="4" uniqueName="DCI_Fecha_Inicio" name="Fecha inicio" dataDxfId="2">
      <xmlColumnPr mapId="149" xpath="/ManifestacionInteres/DatosContratoInvitacion/@DCI_Fecha_Inicio" xmlDataType="date"/>
    </tableColumn>
    <tableColumn id="5" uniqueName="DCI_Fecha_Final" name="Fecha final" dataDxfId="1">
      <xmlColumnPr mapId="149" xpath="/ManifestacionInteres/DatosContratoInvitacion/@DCI_Fecha_Final" xmlDataType="date"/>
    </tableColumn>
    <tableColumn id="6" uniqueName="DCI_Tiempo_Ejecucion" name="Tiempo ejecución (meses)" dataDxfId="0">
      <calculatedColumnFormula>+(M20-L20)/30</calculatedColumnFormula>
      <xmlColumnPr mapId="149" xpath="/ManifestacionInteres/DatosContratoInvitacion/@DCI_Tiempo_Ejecucion" xmlDataType="int"/>
    </tableColumn>
  </tableColumns>
  <tableStyleInfo name="TableStyleMedium2" showFirstColumn="0" showLastColumn="0" showRowStripes="1" showColumnStripes="0"/>
</table>
</file>

<file path=xl/tables/table2.xml><?xml version="1.0" encoding="utf-8"?>
<table xmlns="http://schemas.openxmlformats.org/spreadsheetml/2006/main" id="28" name="Tabla28" displayName="Tabla28" ref="A113:O160" tableType="xml" totalsRowShown="0" headerRowDxfId="240" tableBorderDxfId="239">
  <tableColumns count="15">
    <tableColumn id="1" uniqueName="CR_No" name="No." dataDxfId="238">
      <xmlColumnPr mapId="144" xpath="/ManifestacionInteres/CapacidadResidual/@CR_No" xmlDataType="int"/>
    </tableColumn>
    <tableColumn id="2" uniqueName="CR_Entidad_Contratante" name="Entidad contratante" dataDxfId="237">
      <xmlColumnPr mapId="144" xpath="/ManifestacionInteres/CapacidadResidual/@CR_Entidad_Contratante" xmlDataType="string"/>
    </tableColumn>
    <tableColumn id="3" uniqueName="CR_Sector" name="Sector" dataDxfId="236">
      <xmlColumnPr mapId="144" xpath="/ManifestacionInteres/CapacidadResidual/@CR_Sector" xmlDataType="string"/>
    </tableColumn>
    <tableColumn id="4" uniqueName="CR_Numero_de_contrato" name="Número de contrato" dataDxfId="235">
      <xmlColumnPr mapId="144" xpath="/ManifestacionInteres/CapacidadResidual/@CR_Numero_de_contrato" xmlDataType="string"/>
    </tableColumn>
    <tableColumn id="5" uniqueName="CR_Fecha_Inicio" name="Fecha  Inicio (dd/mm/aaaa)" dataDxfId="234">
      <xmlColumnPr mapId="144" xpath="/ManifestacionInteres/CapacidadResidual/@CR_Fecha_Inicio" xmlDataType="date"/>
    </tableColumn>
    <tableColumn id="6" uniqueName="CR_Fecha_Terminacion" name="Fecha  terminación (dd/mm/aaaa)" dataDxfId="233">
      <xmlColumnPr mapId="144" xpath="/ManifestacionInteres/CapacidadResidual/@CR_Fecha_Terminacion" xmlDataType="date"/>
    </tableColumn>
    <tableColumn id="7" uniqueName="CR_Experiencia" name="Experiencia (meses)" dataDxfId="232">
      <xmlColumnPr mapId="144" xpath="/ManifestacionInteres/CapacidadResidual/@CR_Experiencia" xmlDataType="int"/>
    </tableColumn>
    <tableColumn id="8" uniqueName="CR_Objeto_contrato" name="Objeto del contrato" dataDxfId="231">
      <xmlColumnPr mapId="144" xpath="/ManifestacionInteres/CapacidadResidual/@CR_Objeto_contrato" xmlDataType="string"/>
    </tableColumn>
    <tableColumn id="9" uniqueName="CR_Departamento_ejecu" name="Departamento" dataDxfId="230">
      <xmlColumnPr mapId="144" xpath="/ManifestacionInteres/CapacidadResidual/@CR_Departamento_ejecu" xmlDataType="string"/>
    </tableColumn>
    <tableColumn id="10" uniqueName="CR_Municipio_ejecu" name="Municipio" dataDxfId="229">
      <xmlColumnPr mapId="144" xpath="/ManifestacionInteres/CapacidadResidual/@CR_Municipio_ejecu" xmlDataType="string"/>
    </tableColumn>
    <tableColumn id="11" uniqueName="CR_Valor_contrato" name="Valor del contrato" dataDxfId="228">
      <xmlColumnPr mapId="144" xpath="/ManifestacionInteres/CapacidadResidual/@CR_Valor_contrato" xmlDataType="int"/>
    </tableColumn>
    <tableColumn id="12" uniqueName="CR_Valor_SMMLV" name="Valor en SMMLV" dataDxfId="227">
      <xmlColumnPr mapId="144" xpath="/ManifestacionInteres/CapacidadResidual/@CR_Valor_SMMLV" xmlDataType="decimal"/>
    </tableColumn>
    <tableColumn id="13" uniqueName="CR_Union_temp_con" name="Unión Temporal / Consorcio" dataDxfId="226">
      <xmlColumnPr mapId="144" xpath="/ManifestacionInteres/CapacidadResidual/@CR_Union_temp_con" xmlDataType="string"/>
    </tableColumn>
    <tableColumn id="14" uniqueName="CR_por_part" name="% participación" dataDxfId="225">
      <xmlColumnPr mapId="144" xpath="/ManifestacionInteres/CapacidadResidual/@CR_por_part" xmlDataType="decimal"/>
    </tableColumn>
    <tableColumn id="15" uniqueName="CR_estado" name="Estado" dataDxfId="224">
      <xmlColumnPr mapId="144" xpath="/ManifestacionInteres/CapacidadResidual/@CR_estado" xmlDataType="string"/>
    </tableColumn>
  </tableColumns>
  <tableStyleInfo name="TableStyleMedium2" showFirstColumn="0" showLastColumn="0" showRowStripes="1" showColumnStripes="0"/>
</table>
</file>

<file path=xl/tables/table3.xml><?xml version="1.0" encoding="utf-8"?>
<table xmlns="http://schemas.openxmlformats.org/spreadsheetml/2006/main" id="71" name="DatoContratoInvitacion" displayName="DatoContratoInvitacion" ref="I19:N35" tableType="xml" totalsRowShown="0" headerRowDxfId="223" dataDxfId="222" tableBorderDxfId="221">
  <autoFilter ref="I19:N35"/>
  <tableColumns count="6">
    <tableColumn id="1" uniqueName="DCI_Departamento" name="Departamento" dataDxfId="220">
      <xmlColumnPr mapId="144" xpath="/ManifestacionInteres/DatosContratoInvitacion/@DCI_Departamento" xmlDataType="string"/>
    </tableColumn>
    <tableColumn id="2" uniqueName="DCI_Ciudad" name="Municipio" dataDxfId="219">
      <xmlColumnPr mapId="144" xpath="/ManifestacionInteres/DatosContratoInvitacion/@DCI_Ciudad" xmlDataType="string"/>
    </tableColumn>
    <tableColumn id="3" uniqueName="DCI_Valor_Invitacion" name="Valor invitación" dataDxfId="218">
      <xmlColumnPr mapId="144" xpath="/ManifestacionInteres/DatosContratoInvitacion/@DCI_Valor_Invitacion" xmlDataType="int"/>
    </tableColumn>
    <tableColumn id="4" uniqueName="DCI_Fecha_Inicio" name="Fecha inicio" dataDxfId="217">
      <xmlColumnPr mapId="144" xpath="/ManifestacionInteres/DatosContratoInvitacion/@DCI_Fecha_Inicio" xmlDataType="date"/>
    </tableColumn>
    <tableColumn id="5" uniqueName="DCI_Fecha_Final" name="Fecha final" dataDxfId="216">
      <xmlColumnPr mapId="144" xpath="/ManifestacionInteres/DatosContratoInvitacion/@DCI_Fecha_Final" xmlDataType="date"/>
    </tableColumn>
    <tableColumn id="6" uniqueName="DCI_Tiempo_Ejecucion" name="Tiempo ejecución (meses)" dataDxfId="215">
      <calculatedColumnFormula>+(M20-L20)/30</calculatedColumnFormula>
      <xmlColumnPr mapId="144" xpath="/ManifestacionInteres/DatosContratoInvitacion/@DCI_Tiempo_Ejecucion" xmlDataType="int"/>
    </tableColumn>
  </tableColumns>
  <tableStyleInfo name="TableStyleMedium2" showFirstColumn="0" showLastColumn="0" showRowStripes="1" showColumnStripes="0"/>
</table>
</file>

<file path=xl/tables/table4.xml><?xml version="1.0" encoding="utf-8"?>
<table xmlns="http://schemas.openxmlformats.org/spreadsheetml/2006/main" id="1" name="Tabla272" displayName="Tabla272" ref="A47:O107" tableType="xml" totalsRowShown="0" headerRowDxfId="214" tableBorderDxfId="213">
  <tableColumns count="15">
    <tableColumn id="1" uniqueName="ET_No" name="No." dataDxfId="212">
      <xmlColumnPr mapId="145" xpath="/ManifestacionInteres/ExperienciaTerritorial/@ET_No" xmlDataType="int"/>
    </tableColumn>
    <tableColumn id="2" uniqueName="ET_Entidad_Contratante" name="Entidad contratante" dataDxfId="211">
      <xmlColumnPr mapId="145" xpath="/ManifestacionInteres/ExperienciaTerritorial/@ET_Entidad_Contratante" xmlDataType="string"/>
    </tableColumn>
    <tableColumn id="3" uniqueName="ET_Sector" name="Sector" dataDxfId="210">
      <xmlColumnPr mapId="145" xpath="/ManifestacionInteres/ExperienciaTerritorial/@ET_Sector" xmlDataType="string"/>
    </tableColumn>
    <tableColumn id="4" uniqueName="ET_Numero_de_contrato" name="Número de contrato" dataDxfId="209">
      <xmlColumnPr mapId="145" xpath="/ManifestacionInteres/ExperienciaTerritorial/@ET_Numero_de_contrato" xmlDataType="string"/>
    </tableColumn>
    <tableColumn id="5" uniqueName="ET_Fecha_Inicial" name="Fecha  Inicio (dd/mm/aaaa)" dataDxfId="208">
      <xmlColumnPr mapId="145" xpath="/ManifestacionInteres/ExperienciaTerritorial/@ET_Fecha_Inicial" xmlDataType="date"/>
    </tableColumn>
    <tableColumn id="6" uniqueName="ET_Fecha_Terminacion" name="Fecha  terminación (dd/mm/aaaa)" dataDxfId="207">
      <xmlColumnPr mapId="145" xpath="/ManifestacionInteres/ExperienciaTerritorial/@ET_Fecha_Terminacion" xmlDataType="date"/>
    </tableColumn>
    <tableColumn id="7" uniqueName="ET_Experiencia" name="Experiencia (meses)" dataDxfId="206">
      <calculatedColumnFormula>IF(AND(E48&lt;&gt;"",F48&lt;&gt;""),((F48-E48)/30),"")</calculatedColumnFormula>
      <xmlColumnPr mapId="145" xpath="/ManifestacionInteres/ExperienciaTerritorial/@ET_Experiencia" xmlDataType="int"/>
    </tableColumn>
    <tableColumn id="8" uniqueName="ET_Objeto_contrato" name="Objeto del contrato" dataDxfId="205">
      <xmlColumnPr mapId="145" xpath="/ManifestacionInteres/ExperienciaTerritorial/@ET_Objeto_contrato" xmlDataType="string"/>
    </tableColumn>
    <tableColumn id="9" uniqueName="ET_Departamento_ejecu" name="Departamento" dataDxfId="204">
      <xmlColumnPr mapId="145" xpath="/ManifestacionInteres/ExperienciaTerritorial/@ET_Departamento_ejecu" xmlDataType="string"/>
    </tableColumn>
    <tableColumn id="10" uniqueName="ET_Municipio_ejecu" name="Municipio" dataDxfId="203">
      <xmlColumnPr mapId="145" xpath="/ManifestacionInteres/ExperienciaTerritorial/@ET_Municipio_ejecu" xmlDataType="string"/>
    </tableColumn>
    <tableColumn id="11" uniqueName="ET_Valor_contrato" name="Valor del contrato" dataDxfId="202">
      <xmlColumnPr mapId="145" xpath="/ManifestacionInteres/ExperienciaTerritorial/@ET_Valor_contrato" xmlDataType="int"/>
    </tableColumn>
    <tableColumn id="12" uniqueName="ET_union_temporal" name="Unión Temporal / Consorcio" dataDxfId="201">
      <xmlColumnPr mapId="145" xpath="/ManifestacionInteres/ExperienciaTerritorial/@ET_union_temporal" xmlDataType="string"/>
    </tableColumn>
    <tableColumn id="13" uniqueName="ET_Porcentaje_Participacion" name="% participación" dataDxfId="200">
      <xmlColumnPr mapId="145" xpath="/ManifestacionInteres/ExperienciaTerritorial/@ET_Porcentaje_Participacion" xmlDataType="decimal"/>
    </tableColumn>
    <tableColumn id="14" uniqueName="ET_Estado" name="Estado" dataDxfId="199">
      <xmlColumnPr mapId="145" xpath="/ManifestacionInteres/ExperienciaTerritorial/@ET_Estado" xmlDataType="string"/>
    </tableColumn>
    <tableColumn id="15" uniqueName="ET_Experiencia_Banco" name="Experiencia Registrada para habilitación en banco" dataDxfId="198">
      <xmlColumnPr mapId="145" xpath="/ManifestacionInteres/ExperienciaTerritorial/@ET_Experiencia_Banco" xmlDataType="string"/>
    </tableColumn>
  </tableColumns>
  <tableStyleInfo name="TableStyleMedium2" showFirstColumn="0" showLastColumn="0" showRowStripes="1" showColumnStripes="0"/>
</table>
</file>

<file path=xl/tables/table5.xml><?xml version="1.0" encoding="utf-8"?>
<table xmlns="http://schemas.openxmlformats.org/spreadsheetml/2006/main" id="2" name="Tabla283" displayName="Tabla283" ref="A113:O160" tableType="xml" totalsRowShown="0" headerRowDxfId="197" tableBorderDxfId="196">
  <tableColumns count="15">
    <tableColumn id="1" uniqueName="CR_No" name="No." dataDxfId="195">
      <xmlColumnPr mapId="145" xpath="/ManifestacionInteres/CapacidadResidual/@CR_No" xmlDataType="int"/>
    </tableColumn>
    <tableColumn id="2" uniqueName="CR_Entidad_Contratante" name="Entidad contratante" dataDxfId="194">
      <xmlColumnPr mapId="145" xpath="/ManifestacionInteres/CapacidadResidual/@CR_Entidad_Contratante" xmlDataType="string"/>
    </tableColumn>
    <tableColumn id="3" uniqueName="CR_Sector" name="Sector" dataDxfId="193">
      <xmlColumnPr mapId="145" xpath="/ManifestacionInteres/CapacidadResidual/@CR_Sector" xmlDataType="string"/>
    </tableColumn>
    <tableColumn id="4" uniqueName="CR_Numero_de_contrato" name="Número de contrato" dataDxfId="192">
      <xmlColumnPr mapId="145" xpath="/ManifestacionInteres/CapacidadResidual/@CR_Numero_de_contrato" xmlDataType="string"/>
    </tableColumn>
    <tableColumn id="5" uniqueName="CR_Fecha_Inicio" name="Fecha  Inicio (dd/mm/aaaa)" dataDxfId="191">
      <xmlColumnPr mapId="145" xpath="/ManifestacionInteres/CapacidadResidual/@CR_Fecha_Inicio" xmlDataType="date"/>
    </tableColumn>
    <tableColumn id="6" uniqueName="CR_Fecha_Terminacion" name="Fecha  terminación (dd/mm/aaaa)" dataDxfId="190">
      <xmlColumnPr mapId="145" xpath="/ManifestacionInteres/CapacidadResidual/@CR_Fecha_Terminacion" xmlDataType="date"/>
    </tableColumn>
    <tableColumn id="7" uniqueName="CR_Experiencia" name="Experiencia (meses)" dataDxfId="189">
      <calculatedColumnFormula>IF(AND(E114&lt;&gt;"",F114&lt;&gt;""),((F114-E114)/30),"")</calculatedColumnFormula>
      <xmlColumnPr mapId="145" xpath="/ManifestacionInteres/CapacidadResidual/@CR_Experiencia" xmlDataType="int"/>
    </tableColumn>
    <tableColumn id="8" uniqueName="CR_Objeto_contrato" name="Objeto del contrato" dataDxfId="188">
      <xmlColumnPr mapId="145" xpath="/ManifestacionInteres/CapacidadResidual/@CR_Objeto_contrato" xmlDataType="string"/>
    </tableColumn>
    <tableColumn id="9" uniqueName="CR_Departamento_ejecu" name="Departamento" dataDxfId="187">
      <xmlColumnPr mapId="145" xpath="/ManifestacionInteres/CapacidadResidual/@CR_Departamento_ejecu" xmlDataType="string"/>
    </tableColumn>
    <tableColumn id="10" uniqueName="CR_Municipio_ejecu" name="Municipio" dataDxfId="186">
      <xmlColumnPr mapId="145" xpath="/ManifestacionInteres/CapacidadResidual/@CR_Municipio_ejecu" xmlDataType="string"/>
    </tableColumn>
    <tableColumn id="11" uniqueName="CR_Valor_contrato" name="Valor del contrato" dataDxfId="185">
      <xmlColumnPr mapId="145" xpath="/ManifestacionInteres/CapacidadResidual/@CR_Valor_contrato" xmlDataType="int"/>
    </tableColumn>
    <tableColumn id="12" uniqueName="CR_Valor_SMMLV" name="Valor en SMMLV" dataDxfId="184">
      <calculatedColumnFormula>+IF(AND(K114&gt;0,O114="Ejecución"),(K114/877802)*Tabla283[[#This Row],[% participación]],IF(AND(K114&gt;0,O114&lt;&gt;"Ejecución"),"-",""))</calculatedColumnFormula>
      <xmlColumnPr mapId="145" xpath="/ManifestacionInteres/CapacidadResidual/@CR_Valor_SMMLV" xmlDataType="decimal"/>
    </tableColumn>
    <tableColumn id="13" uniqueName="CR_Union_temp_con" name="Unión Temporal / Consorcio" dataDxfId="183">
      <xmlColumnPr mapId="145" xpath="/ManifestacionInteres/CapacidadResidual/@CR_Union_temp_con" xmlDataType="string"/>
    </tableColumn>
    <tableColumn id="14" uniqueName="CR_por_part" name="% participación" dataDxfId="182">
      <xmlColumnPr mapId="145" xpath="/ManifestacionInteres/CapacidadResidual/@CR_por_part" xmlDataType="decimal"/>
    </tableColumn>
    <tableColumn id="15" uniqueName="CR_estado" name="Estado" dataDxfId="181">
      <xmlColumnPr mapId="145" xpath="/ManifestacionInteres/CapacidadResidual/@CR_estado" xmlDataType="string"/>
    </tableColumn>
  </tableColumns>
  <tableStyleInfo name="TableStyleMedium2" showFirstColumn="0" showLastColumn="0" showRowStripes="1" showColumnStripes="0"/>
</table>
</file>

<file path=xl/tables/table6.xml><?xml version="1.0" encoding="utf-8"?>
<table xmlns="http://schemas.openxmlformats.org/spreadsheetml/2006/main" id="3" name="DatoContratoInvitacion4" displayName="DatoContratoInvitacion4" ref="I19:N35" tableType="xml" totalsRowShown="0" headerRowDxfId="180" dataDxfId="179" tableBorderDxfId="178">
  <autoFilter ref="I19:N35"/>
  <tableColumns count="6">
    <tableColumn id="1" uniqueName="DCI_Departamento" name="Departamento" dataDxfId="177">
      <xmlColumnPr mapId="145" xpath="/ManifestacionInteres/DatosContratoInvitacion/@DCI_Departamento" xmlDataType="string"/>
    </tableColumn>
    <tableColumn id="2" uniqueName="DCI_Ciudad" name="Municipio" dataDxfId="176">
      <xmlColumnPr mapId="145" xpath="/ManifestacionInteres/DatosContratoInvitacion/@DCI_Ciudad" xmlDataType="string"/>
    </tableColumn>
    <tableColumn id="3" uniqueName="DCI_Valor_Invitacion" name="Valor invitación" dataDxfId="175">
      <xmlColumnPr mapId="145" xpath="/ManifestacionInteres/DatosContratoInvitacion/@DCI_Valor_Invitacion" xmlDataType="int"/>
    </tableColumn>
    <tableColumn id="4" uniqueName="DCI_Fecha_Inicio" name="Fecha inicio" dataDxfId="174">
      <xmlColumnPr mapId="145" xpath="/ManifestacionInteres/DatosContratoInvitacion/@DCI_Fecha_Inicio" xmlDataType="date"/>
    </tableColumn>
    <tableColumn id="5" uniqueName="DCI_Fecha_Final" name="Fecha final" dataDxfId="173">
      <xmlColumnPr mapId="145" xpath="/ManifestacionInteres/DatosContratoInvitacion/@DCI_Fecha_Final" xmlDataType="date"/>
    </tableColumn>
    <tableColumn id="6" uniqueName="DCI_Tiempo_Ejecucion" name="Tiempo ejecución (meses)" dataDxfId="172">
      <calculatedColumnFormula>+(M20-L20)/30</calculatedColumnFormula>
      <xmlColumnPr mapId="145" xpath="/ManifestacionInteres/DatosContratoInvitacion/@DCI_Tiempo_Ejecucion" xmlDataType="int"/>
    </tableColumn>
  </tableColumns>
  <tableStyleInfo name="TableStyleMedium2" showFirstColumn="0" showLastColumn="0" showRowStripes="1" showColumnStripes="0"/>
</table>
</file>

<file path=xl/tables/table7.xml><?xml version="1.0" encoding="utf-8"?>
<table xmlns="http://schemas.openxmlformats.org/spreadsheetml/2006/main" id="4" name="Tabla275" displayName="Tabla275" ref="A47:O107" tableType="xml" totalsRowShown="0" headerRowDxfId="171" tableBorderDxfId="170">
  <tableColumns count="15">
    <tableColumn id="1" uniqueName="ET_No" name="No." dataDxfId="169">
      <xmlColumnPr mapId="146" xpath="/ManifestacionInteres/ExperienciaTerritorial/@ET_No" xmlDataType="int"/>
    </tableColumn>
    <tableColumn id="2" uniqueName="ET_Entidad_Contratante" name="Entidad contratante" dataDxfId="168">
      <xmlColumnPr mapId="146" xpath="/ManifestacionInteres/ExperienciaTerritorial/@ET_Entidad_Contratante" xmlDataType="string"/>
    </tableColumn>
    <tableColumn id="3" uniqueName="ET_Sector" name="Sector" dataDxfId="167">
      <xmlColumnPr mapId="146" xpath="/ManifestacionInteres/ExperienciaTerritorial/@ET_Sector" xmlDataType="string"/>
    </tableColumn>
    <tableColumn id="4" uniqueName="ET_Numero_de_contrato" name="Número de contrato" dataDxfId="166">
      <xmlColumnPr mapId="146" xpath="/ManifestacionInteres/ExperienciaTerritorial/@ET_Numero_de_contrato" xmlDataType="string"/>
    </tableColumn>
    <tableColumn id="5" uniqueName="ET_Fecha_Inicial" name="Fecha  Inicio (dd/mm/aaaa)" dataDxfId="165">
      <xmlColumnPr mapId="146" xpath="/ManifestacionInteres/ExperienciaTerritorial/@ET_Fecha_Inicial" xmlDataType="date"/>
    </tableColumn>
    <tableColumn id="6" uniqueName="ET_Fecha_Terminacion" name="Fecha  terminación (dd/mm/aaaa)" dataDxfId="164">
      <xmlColumnPr mapId="146" xpath="/ManifestacionInteres/ExperienciaTerritorial/@ET_Fecha_Terminacion" xmlDataType="date"/>
    </tableColumn>
    <tableColumn id="7" uniqueName="ET_Experiencia" name="Experiencia (meses)" dataDxfId="163">
      <calculatedColumnFormula>IF(AND(E48&lt;&gt;"",F48&lt;&gt;""),((F48-E48)/30),"")</calculatedColumnFormula>
      <xmlColumnPr mapId="146" xpath="/ManifestacionInteres/ExperienciaTerritorial/@ET_Experiencia" xmlDataType="int"/>
    </tableColumn>
    <tableColumn id="8" uniqueName="ET_Objeto_contrato" name="Objeto del contrato" dataDxfId="162">
      <xmlColumnPr mapId="146" xpath="/ManifestacionInteres/ExperienciaTerritorial/@ET_Objeto_contrato" xmlDataType="string"/>
    </tableColumn>
    <tableColumn id="9" uniqueName="ET_Departamento_ejecu" name="Departamento" dataDxfId="161">
      <xmlColumnPr mapId="146" xpath="/ManifestacionInteres/ExperienciaTerritorial/@ET_Departamento_ejecu" xmlDataType="string"/>
    </tableColumn>
    <tableColumn id="10" uniqueName="ET_Municipio_ejecu" name="Municipio" dataDxfId="160">
      <xmlColumnPr mapId="146" xpath="/ManifestacionInteres/ExperienciaTerritorial/@ET_Municipio_ejecu" xmlDataType="string"/>
    </tableColumn>
    <tableColumn id="11" uniqueName="ET_Valor_contrato" name="Valor del contrato" dataDxfId="159">
      <xmlColumnPr mapId="146" xpath="/ManifestacionInteres/ExperienciaTerritorial/@ET_Valor_contrato" xmlDataType="int"/>
    </tableColumn>
    <tableColumn id="12" uniqueName="ET_union_temporal" name="Unión Temporal / Consorcio" dataDxfId="158">
      <xmlColumnPr mapId="146" xpath="/ManifestacionInteres/ExperienciaTerritorial/@ET_union_temporal" xmlDataType="string"/>
    </tableColumn>
    <tableColumn id="13" uniqueName="ET_Porcentaje_Participacion" name="% participación" dataDxfId="157">
      <xmlColumnPr mapId="146" xpath="/ManifestacionInteres/ExperienciaTerritorial/@ET_Porcentaje_Participacion" xmlDataType="decimal"/>
    </tableColumn>
    <tableColumn id="14" uniqueName="ET_Estado" name="Estado" dataDxfId="156">
      <xmlColumnPr mapId="146" xpath="/ManifestacionInteres/ExperienciaTerritorial/@ET_Estado" xmlDataType="string"/>
    </tableColumn>
    <tableColumn id="15" uniqueName="ET_Experiencia_Banco" name="Experiencia Registrada para habilitación en banco" dataDxfId="155">
      <xmlColumnPr mapId="146" xpath="/ManifestacionInteres/ExperienciaTerritorial/@ET_Experiencia_Banco" xmlDataType="string"/>
    </tableColumn>
  </tableColumns>
  <tableStyleInfo name="TableStyleMedium2" showFirstColumn="0" showLastColumn="0" showRowStripes="1" showColumnStripes="0"/>
</table>
</file>

<file path=xl/tables/table8.xml><?xml version="1.0" encoding="utf-8"?>
<table xmlns="http://schemas.openxmlformats.org/spreadsheetml/2006/main" id="5" name="Tabla286" displayName="Tabla286" ref="A113:O158" tableType="xml" totalsRowShown="0" headerRowDxfId="154" tableBorderDxfId="153">
  <tableColumns count="15">
    <tableColumn id="1" uniqueName="CR_No" name="No." dataDxfId="152">
      <xmlColumnPr mapId="146" xpath="/ManifestacionInteres/CapacidadResidual/@CR_No" xmlDataType="int"/>
    </tableColumn>
    <tableColumn id="2" uniqueName="CR_Entidad_Contratante" name="Entidad contratante" dataDxfId="151">
      <xmlColumnPr mapId="146" xpath="/ManifestacionInteres/CapacidadResidual/@CR_Entidad_Contratante" xmlDataType="string"/>
    </tableColumn>
    <tableColumn id="3" uniqueName="CR_Sector" name="Sector" dataDxfId="150">
      <xmlColumnPr mapId="146" xpath="/ManifestacionInteres/CapacidadResidual/@CR_Sector" xmlDataType="string"/>
    </tableColumn>
    <tableColumn id="4" uniqueName="CR_Numero_de_contrato" name="Número de contrato" dataDxfId="149">
      <xmlColumnPr mapId="146" xpath="/ManifestacionInteres/CapacidadResidual/@CR_Numero_de_contrato" xmlDataType="string"/>
    </tableColumn>
    <tableColumn id="5" uniqueName="CR_Fecha_Inicio" name="Fecha  Inicio (dd/mm/aaaa)" dataDxfId="148">
      <xmlColumnPr mapId="146" xpath="/ManifestacionInteres/CapacidadResidual/@CR_Fecha_Inicio" xmlDataType="date"/>
    </tableColumn>
    <tableColumn id="6" uniqueName="CR_Fecha_Terminacion" name="Fecha  terminación (dd/mm/aaaa)" dataDxfId="147">
      <xmlColumnPr mapId="146" xpath="/ManifestacionInteres/CapacidadResidual/@CR_Fecha_Terminacion" xmlDataType="date"/>
    </tableColumn>
    <tableColumn id="7" uniqueName="CR_Experiencia" name="Experiencia (meses)" dataDxfId="146">
      <calculatedColumnFormula>IF(AND(E114&lt;&gt;"",F114&lt;&gt;""),((F114-E114)/30),"")</calculatedColumnFormula>
      <xmlColumnPr mapId="146" xpath="/ManifestacionInteres/CapacidadResidual/@CR_Experiencia" xmlDataType="int"/>
    </tableColumn>
    <tableColumn id="8" uniqueName="CR_Objeto_contrato" name="Objeto del contrato" dataDxfId="145">
      <xmlColumnPr mapId="146" xpath="/ManifestacionInteres/CapacidadResidual/@CR_Objeto_contrato" xmlDataType="string"/>
    </tableColumn>
    <tableColumn id="9" uniqueName="CR_Departamento_ejecu" name="Departamento" dataDxfId="144">
      <xmlColumnPr mapId="146" xpath="/ManifestacionInteres/CapacidadResidual/@CR_Departamento_ejecu" xmlDataType="string"/>
    </tableColumn>
    <tableColumn id="10" uniqueName="CR_Municipio_ejecu" name="Municipio" dataDxfId="143">
      <xmlColumnPr mapId="146" xpath="/ManifestacionInteres/CapacidadResidual/@CR_Municipio_ejecu" xmlDataType="string"/>
    </tableColumn>
    <tableColumn id="11" uniqueName="CR_Valor_contrato" name="Valor del contrato" dataDxfId="142">
      <xmlColumnPr mapId="146" xpath="/ManifestacionInteres/CapacidadResidual/@CR_Valor_contrato" xmlDataType="int"/>
    </tableColumn>
    <tableColumn id="12" uniqueName="CR_Valor_SMMLV" name="Valor en SMMLV" dataDxfId="141">
      <calculatedColumnFormula>+IF(AND(K114&gt;0,O114="Ejecución"),(K114/877802)*Tabla286[[#This Row],[% participación]],IF(AND(K114&gt;0,O114&lt;&gt;"Ejecución"),"-",""))</calculatedColumnFormula>
      <xmlColumnPr mapId="146" xpath="/ManifestacionInteres/CapacidadResidual/@CR_Valor_SMMLV" xmlDataType="decimal"/>
    </tableColumn>
    <tableColumn id="13" uniqueName="CR_Union_temp_con" name="Unión Temporal / Consorcio" dataDxfId="140">
      <xmlColumnPr mapId="146" xpath="/ManifestacionInteres/CapacidadResidual/@CR_Union_temp_con" xmlDataType="string"/>
    </tableColumn>
    <tableColumn id="14" uniqueName="CR_por_part" name="% participación" dataDxfId="139">
      <xmlColumnPr mapId="146" xpath="/ManifestacionInteres/CapacidadResidual/@CR_por_part" xmlDataType="decimal"/>
    </tableColumn>
    <tableColumn id="15" uniqueName="CR_estado" name="Estado" dataDxfId="138">
      <xmlColumnPr mapId="146" xpath="/ManifestacionInteres/CapacidadResidual/@CR_estado" xmlDataType="string"/>
    </tableColumn>
  </tableColumns>
  <tableStyleInfo name="TableStyleMedium2" showFirstColumn="0" showLastColumn="0" showRowStripes="1" showColumnStripes="0"/>
</table>
</file>

<file path=xl/tables/table9.xml><?xml version="1.0" encoding="utf-8"?>
<table xmlns="http://schemas.openxmlformats.org/spreadsheetml/2006/main" id="6" name="DatoContratoInvitacion7" displayName="DatoContratoInvitacion7" ref="I19:N35" tableType="xml" totalsRowShown="0" headerRowDxfId="137" dataDxfId="136" tableBorderDxfId="135">
  <autoFilter ref="I19:N35"/>
  <tableColumns count="6">
    <tableColumn id="1" uniqueName="DCI_Departamento" name="Departamento" dataDxfId="134">
      <xmlColumnPr mapId="146" xpath="/ManifestacionInteres/DatosContratoInvitacion/@DCI_Departamento" xmlDataType="string"/>
    </tableColumn>
    <tableColumn id="2" uniqueName="DCI_Ciudad" name="Municipio" dataDxfId="133">
      <xmlColumnPr mapId="146" xpath="/ManifestacionInteres/DatosContratoInvitacion/@DCI_Ciudad" xmlDataType="string"/>
    </tableColumn>
    <tableColumn id="3" uniqueName="DCI_Valor_Invitacion" name="Valor invitación" dataDxfId="132">
      <xmlColumnPr mapId="146" xpath="/ManifestacionInteres/DatosContratoInvitacion/@DCI_Valor_Invitacion" xmlDataType="int"/>
    </tableColumn>
    <tableColumn id="4" uniqueName="DCI_Fecha_Inicio" name="Fecha inicio" dataDxfId="131">
      <xmlColumnPr mapId="146" xpath="/ManifestacionInteres/DatosContratoInvitacion/@DCI_Fecha_Inicio" xmlDataType="date"/>
    </tableColumn>
    <tableColumn id="5" uniqueName="DCI_Fecha_Final" name="Fecha final" dataDxfId="130">
      <xmlColumnPr mapId="146" xpath="/ManifestacionInteres/DatosContratoInvitacion/@DCI_Fecha_Final" xmlDataType="date"/>
    </tableColumn>
    <tableColumn id="6" uniqueName="DCI_Tiempo_Ejecucion" name="Tiempo ejecución (meses)" dataDxfId="129">
      <calculatedColumnFormula>+(M20-L20)/30</calculatedColumnFormula>
      <xmlColumnPr mapId="146" xpath="/ManifestacionInteres/DatosContratoInvitacion/@DCI_Tiempo_Ejecucion" xmlDataType="int"/>
    </tableColumn>
  </tableColumns>
  <tableStyleInfo name="TableStyleMedium2" showFirstColumn="0" showLastColumn="0" showRowStripes="1" showColumnStripes="0"/>
</table>
</file>

<file path=xl/tables/tableSingleCells1.xml><?xml version="1.0" encoding="utf-8"?>
<singleXmlCells xmlns="http://schemas.openxmlformats.org/spreadsheetml/2006/main">
  <singleXmlCell id="16" r="C15" connectionId="0">
    <xmlCellPr id="1" uniqueName="DP_Asunto_ManifestacionInteres_No">
      <xmlPr mapId="144" xpath="/ManifestacionInteres/DatosProceso/@DP_Asunto_ManifestacionInteres_No" xmlDataType="string"/>
    </xmlCellPr>
  </singleXmlCell>
  <singleXmlCell id="17" r="H15" connectionId="0">
    <xmlCellPr id="1" uniqueName="DP_Regional_ICBF">
      <xmlPr mapId="144" xpath="/ManifestacionInteres/DatosProceso/@DP_Regional_ICBF" xmlDataType="string"/>
    </xmlCellPr>
  </singleXmlCell>
  <singleXmlCell id="18" r="J15" connectionId="0">
    <xmlCellPr id="1" uniqueName="DP_Tipo_de_Oferente">
      <xmlPr mapId="144" xpath="/ManifestacionInteres/DatosProceso/@DP_Tipo_de_Oferente" xmlDataType="string"/>
    </xmlCellPr>
  </singleXmlCell>
  <singleXmlCell id="20" r="N15" connectionId="0">
    <xmlCellPr id="1" uniqueName="DP_PorcentajeParticipacion">
      <xmlPr mapId="144" xpath="/ManifestacionInteres/DatosProceso/@DP_PorcentajeParticipacion" xmlDataType="string"/>
    </xmlCellPr>
  </singleXmlCell>
  <singleXmlCell id="21" r="P4" connectionId="0">
    <xmlCellPr id="1" uniqueName="Fecha">
      <xmlPr mapId="144" xpath="/ManifestacionInteres/DatosProceso/@Fecha" xmlDataType="dateTime"/>
    </xmlCellPr>
  </singleXmlCell>
  <singleXmlCell id="22" r="B20" connectionId="0">
    <xmlCellPr id="1" uniqueName="DO_NIT">
      <xmlPr mapId="144" xpath="/ManifestacionInteres/DatosOferente/@DO_NIT" xmlDataType="int"/>
    </xmlCellPr>
  </singleXmlCell>
  <singleXmlCell id="23" r="F19" connectionId="0">
    <xmlCellPr id="1" uniqueName="DO_NIT_UT">
      <xmlPr mapId="144" xpath="/ManifestacionInteres/DatosOferente/@DO_NIT_UT" xmlDataType="int"/>
    </xmlCellPr>
  </singleXmlCell>
  <singleXmlCell id="24" r="F20" connectionId="0">
    <xmlCellPr id="1" uniqueName="DO_Razon_Social_UT">
      <xmlPr mapId="144" xpath="/ManifestacionInteres/DatosOferente/@DO_Razon_Social_UT" xmlDataType="string"/>
    </xmlCellPr>
  </singleXmlCell>
  <singleXmlCell id="25" r="B38" connectionId="0">
    <xmlCellPr id="1" uniqueName="DO_Razon_Social">
      <xmlPr mapId="144" xpath="/ManifestacionInteres/DatosOferente/@DO_Razon_Social" xmlDataType="string"/>
    </xmlCellPr>
  </singleXmlCell>
  <singleXmlCell id="26" r="I39" connectionId="0">
    <xmlCellPr id="1" uniqueName="DCI_Objeto_Contrato">
      <xmlPr mapId="144" xpath="/ManifestacionInteres/DatosContratoInvitacion_General/@DCI_Objeto_Contrato" xmlDataType="string"/>
    </xmlCellPr>
  </singleXmlCell>
  <singleXmlCell id="29" r="D167" connectionId="0">
    <xmlCellPr id="1" uniqueName="TalentoHumano_cumple">
      <xmlPr mapId="144" xpath="/ManifestacionInteres/TalentoHumano/@TalentoHumano_cumple" xmlDataType="string"/>
    </xmlCellPr>
  </singleXmlCell>
  <singleXmlCell id="30" r="G167" connectionId="0">
    <xmlCellPr id="1" uniqueName="Infraestructura_Cumple">
      <xmlPr mapId="144" xpath="/ManifestacionInteres/Infraestructura/@Infraestructura_Cumple" xmlDataType="string"/>
    </xmlCellPr>
  </singleXmlCell>
  <singleXmlCell id="31" r="N165" connectionId="0">
    <xmlCellPr id="1" uniqueName="D_Certificado">
      <xmlPr mapId="144" xpath="/ManifestacionInteres/Discapacidad/@D_Certificado" xmlDataType="string"/>
    </xmlCellPr>
  </singleXmlCell>
  <singleXmlCell id="32" r="F179" connectionId="0">
    <xmlCellPr id="1" uniqueName="CON_dotacion">
      <xmlPr mapId="144" xpath="/ManifestacionInteres/Contrapartida/@CON_dotacion" xmlDataType="decimal"/>
    </xmlCellPr>
  </singleXmlCell>
  <singleXmlCell id="33" r="F180" connectionId="0">
    <xmlCellPr id="1" uniqueName="CON_talento_humano">
      <xmlPr mapId="144" xpath="/ManifestacionInteres/Contrapartida/@CON_talento_humano" xmlDataType="anyType"/>
    </xmlCellPr>
  </singleXmlCell>
  <singleXmlCell id="34" r="F181" connectionId="0">
    <xmlCellPr id="1" uniqueName="CON_equipos_medicion">
      <xmlPr mapId="144" xpath="/ManifestacionInteres/Contrapartida/@CON_equipos_medicion" xmlDataType="anyType"/>
    </xmlCellPr>
  </singleXmlCell>
  <singleXmlCell id="35" r="F182" connectionId="0">
    <xmlCellPr id="1" uniqueName="CON_bienes_y_servicios">
      <xmlPr mapId="144" xpath="/ManifestacionInteres/Contrapartida/@CON_bienes_y_servicios" xmlDataType="anyType"/>
    </xmlCellPr>
  </singleXmlCell>
  <singleXmlCell id="36" r="C185" connectionId="0">
    <xmlCellPr id="1" uniqueName="CON_total_contrapartida">
      <xmlPr mapId="144" xpath="/ManifestacionInteres/Contrapartida/@CON_total_contrapartida" xmlDataType="anyType"/>
    </xmlCellPr>
  </singleXmlCell>
  <singleXmlCell id="37" r="E185" connectionId="0">
    <xmlCellPr id="1" uniqueName="CON_Es_igual_a">
      <xmlPr mapId="144" xpath="/ManifestacionInteres/Contrapartida/@CON_Es_igual_a" xmlDataType="anyType"/>
    </xmlCellPr>
  </singleXmlCell>
  <singleXmlCell id="38" r="G179" connectionId="0">
    <xmlCellPr id="1" uniqueName="CON_dotacion_total">
      <xmlPr mapId="144" xpath="/ManifestacionInteres/Contrapartida/@CON_dotacion_total" xmlDataType="anyType"/>
    </xmlCellPr>
  </singleXmlCell>
  <singleXmlCell id="39" r="G180" connectionId="0">
    <xmlCellPr id="1" uniqueName="CON_talento_humano_total">
      <xmlPr mapId="144" xpath="/ManifestacionInteres/Contrapartida/@CON_talento_humano_total" xmlDataType="anyType"/>
    </xmlCellPr>
  </singleXmlCell>
  <singleXmlCell id="40" r="G181" connectionId="0">
    <xmlCellPr id="1" uniqueName="CON_equipos_medicion_total">
      <xmlPr mapId="144" xpath="/ManifestacionInteres/Contrapartida/@CON_equipos_medicion_total" xmlDataType="anyType"/>
    </xmlCellPr>
  </singleXmlCell>
  <singleXmlCell id="41" r="G182" connectionId="0">
    <xmlCellPr id="1" uniqueName="CON_bienes_y_servicios_total">
      <xmlPr mapId="144" xpath="/ManifestacionInteres/Contrapartida/@CON_bienes_y_servicios_total" xmlDataType="anyType"/>
    </xmlCellPr>
  </singleXmlCell>
  <singleXmlCell id="42" r="M179" connectionId="0">
    <xmlCellPr id="1" uniqueName="VTA_Control_social">
      <xmlPr mapId="144" xpath="/ManifestacionInteres/ValoresTecnicosAgregados/@VTA_Control_social" xmlDataType="anyType"/>
    </xmlCellPr>
  </singleXmlCell>
  <singleXmlCell id="43" r="M180" connectionId="0">
    <xmlCellPr id="1" uniqueName="VTA_Logisitica">
      <xmlPr mapId="144" xpath="/ManifestacionInteres/ValoresTecnicosAgregados/@VTA_Logisitica" xmlDataType="anyType"/>
    </xmlCellPr>
  </singleXmlCell>
  <singleXmlCell id="44" r="M181" connectionId="0">
    <xmlCellPr id="1" uniqueName="VTA_kit_control_social">
      <xmlPr mapId="144" xpath="/ManifestacionInteres/ValoresTecnicosAgregados/@VTA_kit_control_social" xmlDataType="anyType"/>
    </xmlCellPr>
  </singleXmlCell>
  <singleXmlCell id="45" r="M182" connectionId="0">
    <xmlCellPr id="1" uniqueName="VTA_plan_comunicacion">
      <xmlPr mapId="144" xpath="/ManifestacionInteres/ValoresTecnicosAgregados/@VTA_plan_comunicacion" xmlDataType="anyType"/>
    </xmlCellPr>
  </singleXmlCell>
  <singleXmlCell id="46" r="M183" connectionId="0">
    <xmlCellPr id="1" uniqueName="VTA_Valor_agregado">
      <xmlPr mapId="144" xpath="/ManifestacionInteres/ValoresTecnicosAgregados/@VTA_Valor_agregado" xmlDataType="anyType"/>
    </xmlCellPr>
  </singleXmlCell>
  <singleXmlCell id="47" r="R179" connectionId="0">
    <xmlCellPr id="1" uniqueName="VTA_Control_social_total">
      <xmlPr mapId="144" xpath="/ManifestacionInteres/ValoresTecnicosAgregados/@VTA_Control_social_total" xmlDataType="anyType"/>
    </xmlCellPr>
  </singleXmlCell>
  <singleXmlCell id="48" r="N180" connectionId="0">
    <xmlCellPr id="1" uniqueName="VTA_Logisitica_total">
      <xmlPr mapId="144" xpath="/ManifestacionInteres/ValoresTecnicosAgregados/@VTA_Logisitica_total" xmlDataType="anyType"/>
    </xmlCellPr>
  </singleXmlCell>
  <singleXmlCell id="49" r="N181" connectionId="0">
    <xmlCellPr id="1" uniqueName="VTA_kit_control_social_total">
      <xmlPr mapId="144" xpath="/ManifestacionInteres/ValoresTecnicosAgregados/@VTA_kit_control_social_total" xmlDataType="anyType"/>
    </xmlCellPr>
  </singleXmlCell>
  <singleXmlCell id="50" r="N182" connectionId="0">
    <xmlCellPr id="1" uniqueName="VTA_plan_comunicacion_total">
      <xmlPr mapId="144" xpath="/ManifestacionInteres/ValoresTecnicosAgregados/@VTA_plan_comunicacion_total" xmlDataType="anyType"/>
    </xmlCellPr>
  </singleXmlCell>
  <singleXmlCell id="51" r="N183" connectionId="0">
    <xmlCellPr id="1" uniqueName="VTA_Valor_agregado_total">
      <xmlPr mapId="144" xpath="/ManifestacionInteres/ValoresTecnicosAgregados/@VTA_Valor_agregado_total" xmlDataType="anyType"/>
    </xmlCellPr>
  </singleXmlCell>
  <singleXmlCell id="52" r="J185" connectionId="0">
    <xmlCellPr id="1" uniqueName="VTA_total_vta">
      <xmlPr mapId="144" xpath="/ManifestacionInteres/ValoresTecnicosAgregados/@VTA_total_vta" xmlDataType="anyType"/>
    </xmlCellPr>
  </singleXmlCell>
  <singleXmlCell id="53" r="M185" connectionId="0">
    <xmlCellPr id="1" uniqueName="VTA_Es_igual_a">
      <xmlPr mapId="144" xpath="/ManifestacionInteres/ValoresTecnicosAgregados/@VTA_Es_igual_a" xmlDataType="anyType"/>
    </xmlCellPr>
  </singleXmlCell>
  <singleXmlCell id="54" r="C193" connectionId="0">
    <xmlCellPr id="1" uniqueName="TRA_Fecha_Pesronaria_juridica">
      <xmlPr mapId="144" xpath="/ManifestacionInteres/Trayectoria/@TRA_Fecha_Pesronaria_juridica" xmlDataType="date"/>
    </xmlCellPr>
  </singleXmlCell>
  <singleXmlCell id="55" r="E193" connectionId="0">
    <xmlCellPr id="1" uniqueName="TRA_resolucion">
      <xmlPr mapId="144" xpath="/ManifestacionInteres/Trayectoria/@TRA_resolucion" xmlDataType="int"/>
    </xmlCellPr>
  </singleXmlCell>
  <singleXmlCell id="56" r="H193" connectionId="0">
    <xmlCellPr id="1" uniqueName="TRA_Representante_legal">
      <xmlPr mapId="144" xpath="/ManifestacionInteres/Trayectoria/@TRA_Representante_legal" xmlDataType="string"/>
    </xmlCellPr>
  </singleXmlCell>
  <singleXmlCell id="57" r="K193" connectionId="0">
    <xmlCellPr id="1" uniqueName="TRA_Fecha_inicio_contrato_antiguo_SNBF">
      <xmlPr mapId="144" xpath="/ManifestacionInteres/Trayectoria/@TRA_Fecha_inicio_contrato_antiguo_SNBF" xmlDataType="date"/>
    </xmlCellPr>
  </singleXmlCell>
  <singleXmlCell id="58" r="C212" connectionId="0">
    <xmlCellPr id="1" uniqueName="ACP_Representante_legal">
      <xmlPr mapId="144" xpath="/ManifestacionInteres/Aceptacion/@ACP_Representante_legal" xmlDataType="string"/>
    </xmlCellPr>
  </singleXmlCell>
  <singleXmlCell id="59" r="H211" connectionId="0">
    <xmlCellPr id="1" uniqueName="ACP_direccion_comercial">
      <xmlPr mapId="144" xpath="/ManifestacionInteres/Aceptacion/@ACP_direccion_comercial" xmlDataType="string"/>
    </xmlCellPr>
  </singleXmlCell>
  <singleXmlCell id="60" r="H212" connectionId="0">
    <xmlCellPr id="1" uniqueName="ACP_telefono">
      <xmlPr mapId="144" xpath="/ManifestacionInteres/Aceptacion/@ACP_telefono" xmlDataType="string"/>
    </xmlCellPr>
  </singleXmlCell>
  <singleXmlCell id="61" r="K211" connectionId="0">
    <xmlCellPr id="1" uniqueName="ACP_domicilio_legal">
      <xmlPr mapId="144" xpath="/ManifestacionInteres/Aceptacion/@ACP_domicilio_legal" xmlDataType="string"/>
    </xmlCellPr>
  </singleXmlCell>
  <singleXmlCell id="62" r="K212" connectionId="0">
    <xmlCellPr id="1" uniqueName="ACP_correo_electronico">
      <xmlPr mapId="144" xpath="/ManifestacionInteres/Aceptacion/@ACP_correo_electronico" xmlDataType="string"/>
    </xmlCellPr>
  </singleXmlCell>
</singleXmlCells>
</file>

<file path=xl/tables/tableSingleCells2.xml><?xml version="1.0" encoding="utf-8"?>
<singleXmlCells xmlns="http://schemas.openxmlformats.org/spreadsheetml/2006/main">
  <singleXmlCell id="63" r="C15" connectionId="0">
    <xmlCellPr id="1" uniqueName="DP_Asunto_ManifestacionInteres_No">
      <xmlPr mapId="145" xpath="/ManifestacionInteres/DatosProceso/@DP_Asunto_ManifestacionInteres_No" xmlDataType="string"/>
    </xmlCellPr>
  </singleXmlCell>
  <singleXmlCell id="64" r="H15" connectionId="0">
    <xmlCellPr id="1" uniqueName="DP_Regional_ICBF">
      <xmlPr mapId="145" xpath="/ManifestacionInteres/DatosProceso/@DP_Regional_ICBF" xmlDataType="string"/>
    </xmlCellPr>
  </singleXmlCell>
  <singleXmlCell id="65" r="J15" connectionId="0">
    <xmlCellPr id="1" uniqueName="DP_Tipo_de_Oferente">
      <xmlPr mapId="145" xpath="/ManifestacionInteres/DatosProceso/@DP_Tipo_de_Oferente" xmlDataType="string"/>
    </xmlCellPr>
  </singleXmlCell>
  <singleXmlCell id="66" r="N15" connectionId="0">
    <xmlCellPr id="1" uniqueName="DP_PorcentajeParticipacion">
      <xmlPr mapId="145" xpath="/ManifestacionInteres/DatosProceso/@DP_PorcentajeParticipacion" xmlDataType="string"/>
    </xmlCellPr>
  </singleXmlCell>
  <singleXmlCell id="67" r="P4" connectionId="0">
    <xmlCellPr id="1" uniqueName="Fecha">
      <xmlPr mapId="145" xpath="/ManifestacionInteres/DatosProceso/@Fecha" xmlDataType="dateTime"/>
    </xmlCellPr>
  </singleXmlCell>
  <singleXmlCell id="68" r="B20" connectionId="0">
    <xmlCellPr id="1" uniqueName="DO_NIT">
      <xmlPr mapId="145" xpath="/ManifestacionInteres/DatosOferente/@DO_NIT" xmlDataType="int"/>
    </xmlCellPr>
  </singleXmlCell>
  <singleXmlCell id="69" r="F19" connectionId="0">
    <xmlCellPr id="1" uniqueName="DO_NIT_UT">
      <xmlPr mapId="145" xpath="/ManifestacionInteres/DatosOferente/@DO_NIT_UT" xmlDataType="int"/>
    </xmlCellPr>
  </singleXmlCell>
  <singleXmlCell id="70" r="F20" connectionId="0">
    <xmlCellPr id="1" uniqueName="DO_Razon_Social_UT">
      <xmlPr mapId="145" xpath="/ManifestacionInteres/DatosOferente/@DO_Razon_Social_UT" xmlDataType="string"/>
    </xmlCellPr>
  </singleXmlCell>
  <singleXmlCell id="72" r="B38" connectionId="0">
    <xmlCellPr id="1" uniqueName="DO_Razon_Social">
      <xmlPr mapId="145" xpath="/ManifestacionInteres/DatosOferente/@DO_Razon_Social" xmlDataType="string"/>
    </xmlCellPr>
  </singleXmlCell>
  <singleXmlCell id="73" r="I39" connectionId="0">
    <xmlCellPr id="1" uniqueName="DCI_Objeto_Contrato">
      <xmlPr mapId="145" xpath="/ManifestacionInteres/DatosContratoInvitacion_General/@DCI_Objeto_Contrato" xmlDataType="string"/>
    </xmlCellPr>
  </singleXmlCell>
  <singleXmlCell id="74" r="N165" connectionId="0">
    <xmlCellPr id="1" uniqueName="D_Certificado">
      <xmlPr mapId="145" xpath="/ManifestacionInteres/Discapacidad/@D_Certificado" xmlDataType="string"/>
    </xmlCellPr>
  </singleXmlCell>
  <singleXmlCell id="75" r="G167" connectionId="0">
    <xmlCellPr id="1" uniqueName="Infraestructura_Cumple">
      <xmlPr mapId="145" xpath="/ManifestacionInteres/Infraestructura/@Infraestructura_Cumple" xmlDataType="string"/>
    </xmlCellPr>
  </singleXmlCell>
  <singleXmlCell id="76" r="D167" connectionId="0">
    <xmlCellPr id="1" uniqueName="TalentoHumano_cumple">
      <xmlPr mapId="145" xpath="/ManifestacionInteres/TalentoHumano/@TalentoHumano_cumple" xmlDataType="string"/>
    </xmlCellPr>
  </singleXmlCell>
  <singleXmlCell id="77" r="F179" connectionId="0">
    <xmlCellPr id="1" uniqueName="CON_dotacion">
      <xmlPr mapId="145" xpath="/ManifestacionInteres/Contrapartida/@CON_dotacion" xmlDataType="decimal"/>
    </xmlCellPr>
  </singleXmlCell>
  <singleXmlCell id="78" r="F180" connectionId="0">
    <xmlCellPr id="1" uniqueName="CON_talento_humano">
      <xmlPr mapId="145" xpath="/ManifestacionInteres/Contrapartida/@CON_talento_humano" xmlDataType="anyType"/>
    </xmlCellPr>
  </singleXmlCell>
  <singleXmlCell id="79" r="F181" connectionId="0">
    <xmlCellPr id="1" uniqueName="CON_equipos_medicion">
      <xmlPr mapId="145" xpath="/ManifestacionInteres/Contrapartida/@CON_equipos_medicion" xmlDataType="anyType"/>
    </xmlCellPr>
  </singleXmlCell>
  <singleXmlCell id="80" r="F182" connectionId="0">
    <xmlCellPr id="1" uniqueName="CON_bienes_y_servicios">
      <xmlPr mapId="145" xpath="/ManifestacionInteres/Contrapartida/@CON_bienes_y_servicios" xmlDataType="anyType"/>
    </xmlCellPr>
  </singleXmlCell>
  <singleXmlCell id="81" r="C185" connectionId="0">
    <xmlCellPr id="1" uniqueName="CON_total_contrapartida">
      <xmlPr mapId="145" xpath="/ManifestacionInteres/Contrapartida/@CON_total_contrapartida" xmlDataType="anyType"/>
    </xmlCellPr>
  </singleXmlCell>
  <singleXmlCell id="82" r="E185" connectionId="0">
    <xmlCellPr id="1" uniqueName="CON_Es_igual_a">
      <xmlPr mapId="145" xpath="/ManifestacionInteres/Contrapartida/@CON_Es_igual_a" xmlDataType="anyType"/>
    </xmlCellPr>
  </singleXmlCell>
  <singleXmlCell id="83" r="G179" connectionId="0">
    <xmlCellPr id="1" uniqueName="CON_dotacion_total">
      <xmlPr mapId="145" xpath="/ManifestacionInteres/Contrapartida/@CON_dotacion_total" xmlDataType="anyType"/>
    </xmlCellPr>
  </singleXmlCell>
  <singleXmlCell id="84" r="G180" connectionId="0">
    <xmlCellPr id="1" uniqueName="CON_talento_humano_total">
      <xmlPr mapId="145" xpath="/ManifestacionInteres/Contrapartida/@CON_talento_humano_total" xmlDataType="anyType"/>
    </xmlCellPr>
  </singleXmlCell>
  <singleXmlCell id="85" r="G181" connectionId="0">
    <xmlCellPr id="1" uniqueName="CON_equipos_medicion_total">
      <xmlPr mapId="145" xpath="/ManifestacionInteres/Contrapartida/@CON_equipos_medicion_total" xmlDataType="anyType"/>
    </xmlCellPr>
  </singleXmlCell>
  <singleXmlCell id="86" r="G182" connectionId="0">
    <xmlCellPr id="1" uniqueName="CON_bienes_y_servicios_total">
      <xmlPr mapId="145" xpath="/ManifestacionInteres/Contrapartida/@CON_bienes_y_servicios_total" xmlDataType="anyType"/>
    </xmlCellPr>
  </singleXmlCell>
  <singleXmlCell id="87" r="M179" connectionId="0">
    <xmlCellPr id="1" uniqueName="VTA_Control_social">
      <xmlPr mapId="145" xpath="/ManifestacionInteres/ValoresTecnicosAgregados/@VTA_Control_social" xmlDataType="anyType"/>
    </xmlCellPr>
  </singleXmlCell>
  <singleXmlCell id="88" r="M180" connectionId="0">
    <xmlCellPr id="1" uniqueName="VTA_Logisitica">
      <xmlPr mapId="145" xpath="/ManifestacionInteres/ValoresTecnicosAgregados/@VTA_Logisitica" xmlDataType="anyType"/>
    </xmlCellPr>
  </singleXmlCell>
  <singleXmlCell id="89" r="M181" connectionId="0">
    <xmlCellPr id="1" uniqueName="VTA_kit_control_social">
      <xmlPr mapId="145" xpath="/ManifestacionInteres/ValoresTecnicosAgregados/@VTA_kit_control_social" xmlDataType="anyType"/>
    </xmlCellPr>
  </singleXmlCell>
  <singleXmlCell id="90" r="M182" connectionId="0">
    <xmlCellPr id="1" uniqueName="VTA_plan_comunicacion">
      <xmlPr mapId="145" xpath="/ManifestacionInteres/ValoresTecnicosAgregados/@VTA_plan_comunicacion" xmlDataType="anyType"/>
    </xmlCellPr>
  </singleXmlCell>
  <singleXmlCell id="91" r="M183" connectionId="0">
    <xmlCellPr id="1" uniqueName="VTA_Valor_agregado">
      <xmlPr mapId="145" xpath="/ManifestacionInteres/ValoresTecnicosAgregados/@VTA_Valor_agregado" xmlDataType="anyType"/>
    </xmlCellPr>
  </singleXmlCell>
  <singleXmlCell id="92" r="S179" connectionId="0">
    <xmlCellPr id="1" uniqueName="VTA_Control_social_total">
      <xmlPr mapId="145" xpath="/ManifestacionInteres/ValoresTecnicosAgregados/@VTA_Control_social_total" xmlDataType="anyType"/>
    </xmlCellPr>
  </singleXmlCell>
  <singleXmlCell id="93" r="N180" connectionId="0">
    <xmlCellPr id="1" uniqueName="VTA_Logisitica_total">
      <xmlPr mapId="145" xpath="/ManifestacionInteres/ValoresTecnicosAgregados/@VTA_Logisitica_total" xmlDataType="anyType"/>
    </xmlCellPr>
  </singleXmlCell>
  <singleXmlCell id="94" r="N181" connectionId="0">
    <xmlCellPr id="1" uniqueName="VTA_kit_control_social_total">
      <xmlPr mapId="145" xpath="/ManifestacionInteres/ValoresTecnicosAgregados/@VTA_kit_control_social_total" xmlDataType="anyType"/>
    </xmlCellPr>
  </singleXmlCell>
  <singleXmlCell id="95" r="N182" connectionId="0">
    <xmlCellPr id="1" uniqueName="VTA_plan_comunicacion_total">
      <xmlPr mapId="145" xpath="/ManifestacionInteres/ValoresTecnicosAgregados/@VTA_plan_comunicacion_total" xmlDataType="anyType"/>
    </xmlCellPr>
  </singleXmlCell>
  <singleXmlCell id="96" r="N183" connectionId="0">
    <xmlCellPr id="1" uniqueName="VTA_Valor_agregado_total">
      <xmlPr mapId="145" xpath="/ManifestacionInteres/ValoresTecnicosAgregados/@VTA_Valor_agregado_total" xmlDataType="anyType"/>
    </xmlCellPr>
  </singleXmlCell>
  <singleXmlCell id="97" r="J185" connectionId="0">
    <xmlCellPr id="1" uniqueName="VTA_total_vta">
      <xmlPr mapId="145" xpath="/ManifestacionInteres/ValoresTecnicosAgregados/@VTA_total_vta" xmlDataType="anyType"/>
    </xmlCellPr>
  </singleXmlCell>
  <singleXmlCell id="99" r="M185" connectionId="0">
    <xmlCellPr id="1" uniqueName="VTA_Es_igual_a">
      <xmlPr mapId="145" xpath="/ManifestacionInteres/ValoresTecnicosAgregados/@VTA_Es_igual_a" xmlDataType="anyType"/>
    </xmlCellPr>
  </singleXmlCell>
  <singleXmlCell id="100" r="C193" connectionId="0">
    <xmlCellPr id="1" uniqueName="TRA_Fecha_Pesronaria_juridica">
      <xmlPr mapId="145" xpath="/ManifestacionInteres/Trayectoria/@TRA_Fecha_Pesronaria_juridica" xmlDataType="date"/>
    </xmlCellPr>
  </singleXmlCell>
  <singleXmlCell id="101" r="E193" connectionId="0">
    <xmlCellPr id="1" uniqueName="TRA_resolucion">
      <xmlPr mapId="145" xpath="/ManifestacionInteres/Trayectoria/@TRA_resolucion" xmlDataType="int"/>
    </xmlCellPr>
  </singleXmlCell>
  <singleXmlCell id="103" r="H193" connectionId="0">
    <xmlCellPr id="1" uniqueName="TRA_Representante_legal">
      <xmlPr mapId="145" xpath="/ManifestacionInteres/Trayectoria/@TRA_Representante_legal" xmlDataType="string"/>
    </xmlCellPr>
  </singleXmlCell>
  <singleXmlCell id="104" r="K193" connectionId="0">
    <xmlCellPr id="1" uniqueName="TRA_Fecha_inicio_contrato_antiguo_SNBF">
      <xmlPr mapId="145" xpath="/ManifestacionInteres/Trayectoria/@TRA_Fecha_inicio_contrato_antiguo_SNBF" xmlDataType="date"/>
    </xmlCellPr>
  </singleXmlCell>
  <singleXmlCell id="105" r="C212" connectionId="0">
    <xmlCellPr id="1" uniqueName="ACP_Representante_legal">
      <xmlPr mapId="145" xpath="/ManifestacionInteres/Aceptacion/@ACP_Representante_legal" xmlDataType="string"/>
    </xmlCellPr>
  </singleXmlCell>
  <singleXmlCell id="106" r="H211" connectionId="0">
    <xmlCellPr id="1" uniqueName="ACP_direccion_comercial">
      <xmlPr mapId="145" xpath="/ManifestacionInteres/Aceptacion/@ACP_direccion_comercial" xmlDataType="string"/>
    </xmlCellPr>
  </singleXmlCell>
  <singleXmlCell id="107" r="H212" connectionId="0">
    <xmlCellPr id="1" uniqueName="ACP_telefono">
      <xmlPr mapId="145" xpath="/ManifestacionInteres/Aceptacion/@ACP_telefono" xmlDataType="string"/>
    </xmlCellPr>
  </singleXmlCell>
  <singleXmlCell id="108" r="K211" connectionId="0">
    <xmlCellPr id="1" uniqueName="ACP_domicilio_legal">
      <xmlPr mapId="145" xpath="/ManifestacionInteres/Aceptacion/@ACP_domicilio_legal" xmlDataType="string"/>
    </xmlCellPr>
  </singleXmlCell>
  <singleXmlCell id="109" r="K212" connectionId="0">
    <xmlCellPr id="1" uniqueName="ACP_correo_electronico">
      <xmlPr mapId="145" xpath="/ManifestacionInteres/Aceptacion/@ACP_correo_electronico" xmlDataType="string"/>
    </xmlCellPr>
  </singleXmlCell>
</singleXmlCells>
</file>

<file path=xl/tables/tableSingleCells3.xml><?xml version="1.0" encoding="utf-8"?>
<singleXmlCells xmlns="http://schemas.openxmlformats.org/spreadsheetml/2006/main">
  <singleXmlCell id="110" r="C15" connectionId="0">
    <xmlCellPr id="1" uniqueName="DP_Asunto_ManifestacionInteres_No">
      <xmlPr mapId="146" xpath="/ManifestacionInteres/DatosProceso/@DP_Asunto_ManifestacionInteres_No" xmlDataType="string"/>
    </xmlCellPr>
  </singleXmlCell>
  <singleXmlCell id="111" r="H15" connectionId="0">
    <xmlCellPr id="1" uniqueName="DP_Regional_ICBF">
      <xmlPr mapId="146" xpath="/ManifestacionInteres/DatosProceso/@DP_Regional_ICBF" xmlDataType="string"/>
    </xmlCellPr>
  </singleXmlCell>
  <singleXmlCell id="112" r="J15" connectionId="0">
    <xmlCellPr id="1" uniqueName="DP_Tipo_de_Oferente">
      <xmlPr mapId="146" xpath="/ManifestacionInteres/DatosProceso/@DP_Tipo_de_Oferente" xmlDataType="string"/>
    </xmlCellPr>
  </singleXmlCell>
  <singleXmlCell id="113" r="N15" connectionId="0">
    <xmlCellPr id="1" uniqueName="DP_PorcentajeParticipacion">
      <xmlPr mapId="146" xpath="/ManifestacionInteres/DatosProceso/@DP_PorcentajeParticipacion" xmlDataType="string"/>
    </xmlCellPr>
  </singleXmlCell>
  <singleXmlCell id="114" r="P4" connectionId="0">
    <xmlCellPr id="1" uniqueName="Fecha">
      <xmlPr mapId="146" xpath="/ManifestacionInteres/DatosProceso/@Fecha" xmlDataType="dateTime"/>
    </xmlCellPr>
  </singleXmlCell>
  <singleXmlCell id="115" r="B20" connectionId="0">
    <xmlCellPr id="1" uniqueName="DO_NIT">
      <xmlPr mapId="146" xpath="/ManifestacionInteres/DatosOferente/@DO_NIT" xmlDataType="int"/>
    </xmlCellPr>
  </singleXmlCell>
  <singleXmlCell id="116" r="F19" connectionId="0">
    <xmlCellPr id="1" uniqueName="DO_NIT_UT">
      <xmlPr mapId="146" xpath="/ManifestacionInteres/DatosOferente/@DO_NIT_UT" xmlDataType="int"/>
    </xmlCellPr>
  </singleXmlCell>
  <singleXmlCell id="117" r="F20" connectionId="0">
    <xmlCellPr id="1" uniqueName="DO_Razon_Social_UT">
      <xmlPr mapId="146" xpath="/ManifestacionInteres/DatosOferente/@DO_Razon_Social_UT" xmlDataType="string"/>
    </xmlCellPr>
  </singleXmlCell>
  <singleXmlCell id="118" r="B38" connectionId="0">
    <xmlCellPr id="1" uniqueName="DO_Razon_Social">
      <xmlPr mapId="146" xpath="/ManifestacionInteres/DatosOferente/@DO_Razon_Social" xmlDataType="string"/>
    </xmlCellPr>
  </singleXmlCell>
  <singleXmlCell id="119" r="I39" connectionId="0">
    <xmlCellPr id="1" uniqueName="DCI_Objeto_Contrato">
      <xmlPr mapId="146" xpath="/ManifestacionInteres/DatosContratoInvitacion_General/@DCI_Objeto_Contrato" xmlDataType="string"/>
    </xmlCellPr>
  </singleXmlCell>
  <singleXmlCell id="120" r="N163" connectionId="0">
    <xmlCellPr id="1" uniqueName="D_Certificado">
      <xmlPr mapId="146" xpath="/ManifestacionInteres/Discapacidad/@D_Certificado" xmlDataType="string"/>
    </xmlCellPr>
  </singleXmlCell>
  <singleXmlCell id="121" r="D165" connectionId="0">
    <xmlCellPr id="1" uniqueName="TalentoHumano_cumple">
      <xmlPr mapId="146" xpath="/ManifestacionInteres/TalentoHumano/@TalentoHumano_cumple" xmlDataType="string"/>
    </xmlCellPr>
  </singleXmlCell>
  <singleXmlCell id="122" r="G165" connectionId="0">
    <xmlCellPr id="1" uniqueName="Infraestructura_Cumple">
      <xmlPr mapId="146" xpath="/ManifestacionInteres/Infraestructura/@Infraestructura_Cumple" xmlDataType="string"/>
    </xmlCellPr>
  </singleXmlCell>
  <singleXmlCell id="123" r="F177" connectionId="0">
    <xmlCellPr id="1" uniqueName="CON_dotacion">
      <xmlPr mapId="146" xpath="/ManifestacionInteres/Contrapartida/@CON_dotacion" xmlDataType="decimal"/>
    </xmlCellPr>
  </singleXmlCell>
  <singleXmlCell id="124" r="F178" connectionId="0">
    <xmlCellPr id="1" uniqueName="CON_talento_humano">
      <xmlPr mapId="146" xpath="/ManifestacionInteres/Contrapartida/@CON_talento_humano" xmlDataType="anyType"/>
    </xmlCellPr>
  </singleXmlCell>
  <singleXmlCell id="125" r="F179" connectionId="0">
    <xmlCellPr id="1" uniqueName="CON_equipos_medicion">
      <xmlPr mapId="146" xpath="/ManifestacionInteres/Contrapartida/@CON_equipos_medicion" xmlDataType="anyType"/>
    </xmlCellPr>
  </singleXmlCell>
  <singleXmlCell id="126" r="F180" connectionId="0">
    <xmlCellPr id="1" uniqueName="CON_bienes_y_servicios">
      <xmlPr mapId="146" xpath="/ManifestacionInteres/Contrapartida/@CON_bienes_y_servicios" xmlDataType="anyType"/>
    </xmlCellPr>
  </singleXmlCell>
  <singleXmlCell id="127" r="C183" connectionId="0">
    <xmlCellPr id="1" uniqueName="CON_total_contrapartida">
      <xmlPr mapId="146" xpath="/ManifestacionInteres/Contrapartida/@CON_total_contrapartida" xmlDataType="anyType"/>
    </xmlCellPr>
  </singleXmlCell>
  <singleXmlCell id="128" r="E183" connectionId="0">
    <xmlCellPr id="1" uniqueName="CON_Es_igual_a">
      <xmlPr mapId="146" xpath="/ManifestacionInteres/Contrapartida/@CON_Es_igual_a" xmlDataType="anyType"/>
    </xmlCellPr>
  </singleXmlCell>
  <singleXmlCell id="130" r="G177" connectionId="0">
    <xmlCellPr id="1" uniqueName="CON_dotacion_total">
      <xmlPr mapId="146" xpath="/ManifestacionInteres/Contrapartida/@CON_dotacion_total" xmlDataType="anyType"/>
    </xmlCellPr>
  </singleXmlCell>
  <singleXmlCell id="131" r="G178" connectionId="0">
    <xmlCellPr id="1" uniqueName="CON_talento_humano_total">
      <xmlPr mapId="146" xpath="/ManifestacionInteres/Contrapartida/@CON_talento_humano_total" xmlDataType="anyType"/>
    </xmlCellPr>
  </singleXmlCell>
  <singleXmlCell id="132" r="G179" connectionId="0">
    <xmlCellPr id="1" uniqueName="CON_equipos_medicion_total">
      <xmlPr mapId="146" xpath="/ManifestacionInteres/Contrapartida/@CON_equipos_medicion_total" xmlDataType="anyType"/>
    </xmlCellPr>
  </singleXmlCell>
  <singleXmlCell id="133" r="G180" connectionId="0">
    <xmlCellPr id="1" uniqueName="CON_bienes_y_servicios_total">
      <xmlPr mapId="146" xpath="/ManifestacionInteres/Contrapartida/@CON_bienes_y_servicios_total" xmlDataType="anyType"/>
    </xmlCellPr>
  </singleXmlCell>
  <singleXmlCell id="134" r="M177" connectionId="0">
    <xmlCellPr id="1" uniqueName="VTA_Control_social">
      <xmlPr mapId="146" xpath="/ManifestacionInteres/ValoresTecnicosAgregados/@VTA_Control_social" xmlDataType="anyType"/>
    </xmlCellPr>
  </singleXmlCell>
  <singleXmlCell id="135" r="M178" connectionId="0">
    <xmlCellPr id="1" uniqueName="VTA_Logisitica">
      <xmlPr mapId="146" xpath="/ManifestacionInteres/ValoresTecnicosAgregados/@VTA_Logisitica" xmlDataType="anyType"/>
    </xmlCellPr>
  </singleXmlCell>
  <singleXmlCell id="136" r="M179" connectionId="0">
    <xmlCellPr id="1" uniqueName="VTA_kit_control_social">
      <xmlPr mapId="146" xpath="/ManifestacionInteres/ValoresTecnicosAgregados/@VTA_kit_control_social" xmlDataType="anyType"/>
    </xmlCellPr>
  </singleXmlCell>
  <singleXmlCell id="137" r="M180" connectionId="0">
    <xmlCellPr id="1" uniqueName="VTA_plan_comunicacion">
      <xmlPr mapId="146" xpath="/ManifestacionInteres/ValoresTecnicosAgregados/@VTA_plan_comunicacion" xmlDataType="anyType"/>
    </xmlCellPr>
  </singleXmlCell>
  <singleXmlCell id="138" r="M181" connectionId="0">
    <xmlCellPr id="1" uniqueName="VTA_Valor_agregado">
      <xmlPr mapId="146" xpath="/ManifestacionInteres/ValoresTecnicosAgregados/@VTA_Valor_agregado" xmlDataType="anyType"/>
    </xmlCellPr>
  </singleXmlCell>
  <singleXmlCell id="139" r="R177" connectionId="0">
    <xmlCellPr id="1" uniqueName="VTA_Control_social_total">
      <xmlPr mapId="146" xpath="/ManifestacionInteres/ValoresTecnicosAgregados/@VTA_Control_social_total" xmlDataType="anyType"/>
    </xmlCellPr>
  </singleXmlCell>
  <singleXmlCell id="140" r="N178" connectionId="0">
    <xmlCellPr id="1" uniqueName="VTA_Logisitica_total">
      <xmlPr mapId="146" xpath="/ManifestacionInteres/ValoresTecnicosAgregados/@VTA_Logisitica_total" xmlDataType="anyType"/>
    </xmlCellPr>
  </singleXmlCell>
  <singleXmlCell id="141" r="N179" connectionId="0">
    <xmlCellPr id="1" uniqueName="VTA_kit_control_social_total">
      <xmlPr mapId="146" xpath="/ManifestacionInteres/ValoresTecnicosAgregados/@VTA_kit_control_social_total" xmlDataType="anyType"/>
    </xmlCellPr>
  </singleXmlCell>
  <singleXmlCell id="142" r="N180" connectionId="0">
    <xmlCellPr id="1" uniqueName="VTA_plan_comunicacion_total">
      <xmlPr mapId="146" xpath="/ManifestacionInteres/ValoresTecnicosAgregados/@VTA_plan_comunicacion_total" xmlDataType="anyType"/>
    </xmlCellPr>
  </singleXmlCell>
  <singleXmlCell id="143" r="N181" connectionId="0">
    <xmlCellPr id="1" uniqueName="VTA_Valor_agregado_total">
      <xmlPr mapId="146" xpath="/ManifestacionInteres/ValoresTecnicosAgregados/@VTA_Valor_agregado_total" xmlDataType="anyType"/>
    </xmlCellPr>
  </singleXmlCell>
  <singleXmlCell id="144" r="J183" connectionId="0">
    <xmlCellPr id="1" uniqueName="VTA_total_vta">
      <xmlPr mapId="146" xpath="/ManifestacionInteres/ValoresTecnicosAgregados/@VTA_total_vta" xmlDataType="anyType"/>
    </xmlCellPr>
  </singleXmlCell>
  <singleXmlCell id="145" r="M183" connectionId="0">
    <xmlCellPr id="1" uniqueName="VTA_Es_igual_a">
      <xmlPr mapId="146" xpath="/ManifestacionInteres/ValoresTecnicosAgregados/@VTA_Es_igual_a" xmlDataType="anyType"/>
    </xmlCellPr>
  </singleXmlCell>
  <singleXmlCell id="146" r="C191" connectionId="0">
    <xmlCellPr id="1" uniqueName="TRA_Fecha_Pesronaria_juridica">
      <xmlPr mapId="146" xpath="/ManifestacionInteres/Trayectoria/@TRA_Fecha_Pesronaria_juridica" xmlDataType="date"/>
    </xmlCellPr>
  </singleXmlCell>
  <singleXmlCell id="147" r="E191" connectionId="0">
    <xmlCellPr id="1" uniqueName="TRA_resolucion">
      <xmlPr mapId="146" xpath="/ManifestacionInteres/Trayectoria/@TRA_resolucion" xmlDataType="int"/>
    </xmlCellPr>
  </singleXmlCell>
  <singleXmlCell id="148" r="H191" connectionId="0">
    <xmlCellPr id="1" uniqueName="TRA_Representante_legal">
      <xmlPr mapId="146" xpath="/ManifestacionInteres/Trayectoria/@TRA_Representante_legal" xmlDataType="string"/>
    </xmlCellPr>
  </singleXmlCell>
  <singleXmlCell id="149" r="K191" connectionId="0">
    <xmlCellPr id="1" uniqueName="TRA_Fecha_inicio_contrato_antiguo_SNBF">
      <xmlPr mapId="146" xpath="/ManifestacionInteres/Trayectoria/@TRA_Fecha_inicio_contrato_antiguo_SNBF" xmlDataType="date"/>
    </xmlCellPr>
  </singleXmlCell>
  <singleXmlCell id="150" r="C210" connectionId="0">
    <xmlCellPr id="1" uniqueName="ACP_Representante_legal">
      <xmlPr mapId="146" xpath="/ManifestacionInteres/Aceptacion/@ACP_Representante_legal" xmlDataType="string"/>
    </xmlCellPr>
  </singleXmlCell>
  <singleXmlCell id="151" r="H209" connectionId="0">
    <xmlCellPr id="1" uniqueName="ACP_direccion_comercial">
      <xmlPr mapId="146" xpath="/ManifestacionInteres/Aceptacion/@ACP_direccion_comercial" xmlDataType="string"/>
    </xmlCellPr>
  </singleXmlCell>
  <singleXmlCell id="152" r="H210" connectionId="0">
    <xmlCellPr id="1" uniqueName="ACP_telefono">
      <xmlPr mapId="146" xpath="/ManifestacionInteres/Aceptacion/@ACP_telefono" xmlDataType="string"/>
    </xmlCellPr>
  </singleXmlCell>
  <singleXmlCell id="153" r="K209" connectionId="0">
    <xmlCellPr id="1" uniqueName="ACP_domicilio_legal">
      <xmlPr mapId="146" xpath="/ManifestacionInteres/Aceptacion/@ACP_domicilio_legal" xmlDataType="string"/>
    </xmlCellPr>
  </singleXmlCell>
  <singleXmlCell id="154" r="K210" connectionId="0">
    <xmlCellPr id="1" uniqueName="ACP_correo_electronico">
      <xmlPr mapId="146" xpath="/ManifestacionInteres/Aceptacion/@ACP_correo_electronico" xmlDataType="string"/>
    </xmlCellPr>
  </singleXmlCell>
</singleXmlCells>
</file>

<file path=xl/tables/tableSingleCells4.xml><?xml version="1.0" encoding="utf-8"?>
<singleXmlCells xmlns="http://schemas.openxmlformats.org/spreadsheetml/2006/main">
  <singleXmlCell id="155" r="C15" connectionId="0">
    <xmlCellPr id="1" uniqueName="DP_Asunto_ManifestacionInteres_No">
      <xmlPr mapId="147" xpath="/ManifestacionInteres/DatosProceso/@DP_Asunto_ManifestacionInteres_No" xmlDataType="string"/>
    </xmlCellPr>
  </singleXmlCell>
  <singleXmlCell id="156" r="B20" connectionId="0">
    <xmlCellPr id="1" uniqueName="DO_NIT">
      <xmlPr mapId="147" xpath="/ManifestacionInteres/DatosOferente/@DO_NIT" xmlDataType="int"/>
    </xmlCellPr>
  </singleXmlCell>
  <singleXmlCell id="157" r="H15" connectionId="0">
    <xmlCellPr id="1" uniqueName="DP_Regional_ICBF">
      <xmlPr mapId="147" xpath="/ManifestacionInteres/DatosProceso/@DP_Regional_ICBF" xmlDataType="string"/>
    </xmlCellPr>
  </singleXmlCell>
  <singleXmlCell id="158" r="F19" connectionId="0">
    <xmlCellPr id="1" uniqueName="DO_NIT_UT">
      <xmlPr mapId="147" xpath="/ManifestacionInteres/DatosOferente/@DO_NIT_UT" xmlDataType="int"/>
    </xmlCellPr>
  </singleXmlCell>
  <singleXmlCell id="159" r="F20" connectionId="0">
    <xmlCellPr id="1" uniqueName="DO_Razon_Social_UT">
      <xmlPr mapId="147" xpath="/ManifestacionInteres/DatosOferente/@DO_Razon_Social_UT" xmlDataType="string"/>
    </xmlCellPr>
  </singleXmlCell>
  <singleXmlCell id="160" r="J15" connectionId="0">
    <xmlCellPr id="1" uniqueName="DP_Tipo_de_Oferente">
      <xmlPr mapId="147" xpath="/ManifestacionInteres/DatosProceso/@DP_Tipo_de_Oferente" xmlDataType="string"/>
    </xmlCellPr>
  </singleXmlCell>
  <singleXmlCell id="161" r="N15" connectionId="0">
    <xmlCellPr id="1" uniqueName="DP_PorcentajeParticipacion">
      <xmlPr mapId="147" xpath="/ManifestacionInteres/DatosProceso/@DP_PorcentajeParticipacion" xmlDataType="string"/>
    </xmlCellPr>
  </singleXmlCell>
  <singleXmlCell id="162" r="P4" connectionId="0">
    <xmlCellPr id="1" uniqueName="Fecha">
      <xmlPr mapId="147" xpath="/ManifestacionInteres/DatosProceso/@Fecha" xmlDataType="dateTime"/>
    </xmlCellPr>
  </singleXmlCell>
  <singleXmlCell id="163" r="I39" connectionId="0">
    <xmlCellPr id="1" uniqueName="DCI_Objeto_Contrato">
      <xmlPr mapId="147" xpath="/ManifestacionInteres/DatosContratoInvitacion_General/@DCI_Objeto_Contrato" xmlDataType="string"/>
    </xmlCellPr>
  </singleXmlCell>
  <singleXmlCell id="164" r="B38" connectionId="0">
    <xmlCellPr id="1" uniqueName="DO_Razon_Social">
      <xmlPr mapId="147" xpath="/ManifestacionInteres/DatosOferente/@DO_Razon_Social" xmlDataType="string"/>
    </xmlCellPr>
  </singleXmlCell>
  <singleXmlCell id="165" r="N165" connectionId="0">
    <xmlCellPr id="1" uniqueName="D_Certificado">
      <xmlPr mapId="147" xpath="/ManifestacionInteres/Discapacidad/@D_Certificado" xmlDataType="string"/>
    </xmlCellPr>
  </singleXmlCell>
  <singleXmlCell id="166" r="G167" connectionId="0">
    <xmlCellPr id="1" uniqueName="Infraestructura_Cumple">
      <xmlPr mapId="147" xpath="/ManifestacionInteres/Infraestructura/@Infraestructura_Cumple" xmlDataType="string"/>
    </xmlCellPr>
  </singleXmlCell>
  <singleXmlCell id="167" r="D167" connectionId="0">
    <xmlCellPr id="1" uniqueName="TalentoHumano_cumple">
      <xmlPr mapId="147" xpath="/ManifestacionInteres/TalentoHumano/@TalentoHumano_cumple" xmlDataType="string"/>
    </xmlCellPr>
  </singleXmlCell>
  <singleXmlCell id="168" r="F179" connectionId="0">
    <xmlCellPr id="1" uniqueName="CON_dotacion">
      <xmlPr mapId="147" xpath="/ManifestacionInteres/Contrapartida/@CON_dotacion" xmlDataType="decimal"/>
    </xmlCellPr>
  </singleXmlCell>
  <singleXmlCell id="169" r="F180" connectionId="0">
    <xmlCellPr id="1" uniqueName="CON_talento_humano">
      <xmlPr mapId="147" xpath="/ManifestacionInteres/Contrapartida/@CON_talento_humano" xmlDataType="anyType"/>
    </xmlCellPr>
  </singleXmlCell>
  <singleXmlCell id="170" r="F181" connectionId="0">
    <xmlCellPr id="1" uniqueName="CON_equipos_medicion">
      <xmlPr mapId="147" xpath="/ManifestacionInteres/Contrapartida/@CON_equipos_medicion" xmlDataType="anyType"/>
    </xmlCellPr>
  </singleXmlCell>
  <singleXmlCell id="171" r="F182" connectionId="0">
    <xmlCellPr id="1" uniqueName="CON_bienes_y_servicios">
      <xmlPr mapId="147" xpath="/ManifestacionInteres/Contrapartida/@CON_bienes_y_servicios" xmlDataType="anyType"/>
    </xmlCellPr>
  </singleXmlCell>
  <singleXmlCell id="172" r="C185" connectionId="0">
    <xmlCellPr id="1" uniqueName="CON_total_contrapartida">
      <xmlPr mapId="147" xpath="/ManifestacionInteres/Contrapartida/@CON_total_contrapartida" xmlDataType="anyType"/>
    </xmlCellPr>
  </singleXmlCell>
  <singleXmlCell id="173" r="E185" connectionId="0">
    <xmlCellPr id="1" uniqueName="CON_Es_igual_a">
      <xmlPr mapId="147" xpath="/ManifestacionInteres/Contrapartida/@CON_Es_igual_a" xmlDataType="anyType"/>
    </xmlCellPr>
  </singleXmlCell>
  <singleXmlCell id="174" r="G179" connectionId="0">
    <xmlCellPr id="1" uniqueName="CON_dotacion_total">
      <xmlPr mapId="147" xpath="/ManifestacionInteres/Contrapartida/@CON_dotacion_total" xmlDataType="anyType"/>
    </xmlCellPr>
  </singleXmlCell>
  <singleXmlCell id="175" r="G180" connectionId="0">
    <xmlCellPr id="1" uniqueName="CON_talento_humano_total">
      <xmlPr mapId="147" xpath="/ManifestacionInteres/Contrapartida/@CON_talento_humano_total" xmlDataType="anyType"/>
    </xmlCellPr>
  </singleXmlCell>
  <singleXmlCell id="176" r="G181" connectionId="0">
    <xmlCellPr id="1" uniqueName="CON_equipos_medicion_total">
      <xmlPr mapId="147" xpath="/ManifestacionInteres/Contrapartida/@CON_equipos_medicion_total" xmlDataType="anyType"/>
    </xmlCellPr>
  </singleXmlCell>
  <singleXmlCell id="177" r="G182" connectionId="0">
    <xmlCellPr id="1" uniqueName="CON_bienes_y_servicios_total">
      <xmlPr mapId="147" xpath="/ManifestacionInteres/Contrapartida/@CON_bienes_y_servicios_total" xmlDataType="anyType"/>
    </xmlCellPr>
  </singleXmlCell>
  <singleXmlCell id="178" r="M179" connectionId="0">
    <xmlCellPr id="1" uniqueName="VTA_Control_social">
      <xmlPr mapId="147" xpath="/ManifestacionInteres/ValoresTecnicosAgregados/@VTA_Control_social" xmlDataType="anyType"/>
    </xmlCellPr>
  </singleXmlCell>
  <singleXmlCell id="179" r="M180" connectionId="0">
    <xmlCellPr id="1" uniqueName="VTA_Logisitica">
      <xmlPr mapId="147" xpath="/ManifestacionInteres/ValoresTecnicosAgregados/@VTA_Logisitica" xmlDataType="anyType"/>
    </xmlCellPr>
  </singleXmlCell>
  <singleXmlCell id="180" r="M181" connectionId="0">
    <xmlCellPr id="1" uniqueName="VTA_kit_control_social">
      <xmlPr mapId="147" xpath="/ManifestacionInteres/ValoresTecnicosAgregados/@VTA_kit_control_social" xmlDataType="anyType"/>
    </xmlCellPr>
  </singleXmlCell>
  <singleXmlCell id="181" r="M182" connectionId="0">
    <xmlCellPr id="1" uniqueName="VTA_plan_comunicacion">
      <xmlPr mapId="147" xpath="/ManifestacionInteres/ValoresTecnicosAgregados/@VTA_plan_comunicacion" xmlDataType="anyType"/>
    </xmlCellPr>
  </singleXmlCell>
  <singleXmlCell id="182" r="M183" connectionId="0">
    <xmlCellPr id="1" uniqueName="VTA_Valor_agregado">
      <xmlPr mapId="147" xpath="/ManifestacionInteres/ValoresTecnicosAgregados/@VTA_Valor_agregado" xmlDataType="anyType"/>
    </xmlCellPr>
  </singleXmlCell>
  <singleXmlCell id="183" r="R179" connectionId="0">
    <xmlCellPr id="1" uniqueName="VTA_Control_social_total">
      <xmlPr mapId="147" xpath="/ManifestacionInteres/ValoresTecnicosAgregados/@VTA_Control_social_total" xmlDataType="anyType"/>
    </xmlCellPr>
  </singleXmlCell>
  <singleXmlCell id="184" r="N180" connectionId="0">
    <xmlCellPr id="1" uniqueName="VTA_Logisitica_total">
      <xmlPr mapId="147" xpath="/ManifestacionInteres/ValoresTecnicosAgregados/@VTA_Logisitica_total" xmlDataType="anyType"/>
    </xmlCellPr>
  </singleXmlCell>
  <singleXmlCell id="185" r="N181" connectionId="0">
    <xmlCellPr id="1" uniqueName="VTA_kit_control_social_total">
      <xmlPr mapId="147" xpath="/ManifestacionInteres/ValoresTecnicosAgregados/@VTA_kit_control_social_total" xmlDataType="anyType"/>
    </xmlCellPr>
  </singleXmlCell>
  <singleXmlCell id="186" r="N182" connectionId="0">
    <xmlCellPr id="1" uniqueName="VTA_plan_comunicacion_total">
      <xmlPr mapId="147" xpath="/ManifestacionInteres/ValoresTecnicosAgregados/@VTA_plan_comunicacion_total" xmlDataType="anyType"/>
    </xmlCellPr>
  </singleXmlCell>
  <singleXmlCell id="187" r="N183" connectionId="0">
    <xmlCellPr id="1" uniqueName="VTA_Valor_agregado_total">
      <xmlPr mapId="147" xpath="/ManifestacionInteres/ValoresTecnicosAgregados/@VTA_Valor_agregado_total" xmlDataType="anyType"/>
    </xmlCellPr>
  </singleXmlCell>
  <singleXmlCell id="188" r="J185" connectionId="0">
    <xmlCellPr id="1" uniqueName="VTA_total_vta">
      <xmlPr mapId="147" xpath="/ManifestacionInteres/ValoresTecnicosAgregados/@VTA_total_vta" xmlDataType="anyType"/>
    </xmlCellPr>
  </singleXmlCell>
  <singleXmlCell id="189" r="M185" connectionId="0">
    <xmlCellPr id="1" uniqueName="VTA_Es_igual_a">
      <xmlPr mapId="147" xpath="/ManifestacionInteres/ValoresTecnicosAgregados/@VTA_Es_igual_a" xmlDataType="anyType"/>
    </xmlCellPr>
  </singleXmlCell>
  <singleXmlCell id="191" r="C193" connectionId="0">
    <xmlCellPr id="1" uniqueName="TRA_Fecha_Pesronaria_juridica">
      <xmlPr mapId="147" xpath="/ManifestacionInteres/Trayectoria/@TRA_Fecha_Pesronaria_juridica" xmlDataType="date"/>
    </xmlCellPr>
  </singleXmlCell>
  <singleXmlCell id="192" r="E193" connectionId="0">
    <xmlCellPr id="1" uniqueName="TRA_resolucion">
      <xmlPr mapId="147" xpath="/ManifestacionInteres/Trayectoria/@TRA_resolucion" xmlDataType="int"/>
    </xmlCellPr>
  </singleXmlCell>
  <singleXmlCell id="193" r="H193" connectionId="0">
    <xmlCellPr id="1" uniqueName="TRA_Representante_legal">
      <xmlPr mapId="147" xpath="/ManifestacionInteres/Trayectoria/@TRA_Representante_legal" xmlDataType="string"/>
    </xmlCellPr>
  </singleXmlCell>
  <singleXmlCell id="194" r="K193" connectionId="0">
    <xmlCellPr id="1" uniqueName="TRA_Fecha_inicio_contrato_antiguo_SNBF">
      <xmlPr mapId="147" xpath="/ManifestacionInteres/Trayectoria/@TRA_Fecha_inicio_contrato_antiguo_SNBF" xmlDataType="date"/>
    </xmlCellPr>
  </singleXmlCell>
  <singleXmlCell id="195" r="C212" connectionId="0">
    <xmlCellPr id="1" uniqueName="ACP_Representante_legal">
      <xmlPr mapId="147" xpath="/ManifestacionInteres/Aceptacion/@ACP_Representante_legal" xmlDataType="string"/>
    </xmlCellPr>
  </singleXmlCell>
  <singleXmlCell id="196" r="H211" connectionId="0">
    <xmlCellPr id="1" uniqueName="ACP_direccion_comercial">
      <xmlPr mapId="147" xpath="/ManifestacionInteres/Aceptacion/@ACP_direccion_comercial" xmlDataType="string"/>
    </xmlCellPr>
  </singleXmlCell>
  <singleXmlCell id="197" r="H212" connectionId="0">
    <xmlCellPr id="1" uniqueName="ACP_telefono">
      <xmlPr mapId="147" xpath="/ManifestacionInteres/Aceptacion/@ACP_telefono" xmlDataType="string"/>
    </xmlCellPr>
  </singleXmlCell>
  <singleXmlCell id="198" r="K211" connectionId="0">
    <xmlCellPr id="1" uniqueName="ACP_domicilio_legal">
      <xmlPr mapId="147" xpath="/ManifestacionInteres/Aceptacion/@ACP_domicilio_legal" xmlDataType="string"/>
    </xmlCellPr>
  </singleXmlCell>
  <singleXmlCell id="199" r="K212" connectionId="0">
    <xmlCellPr id="1" uniqueName="ACP_correo_electronico">
      <xmlPr mapId="147" xpath="/ManifestacionInteres/Aceptacion/@ACP_correo_electronico" xmlDataType="string"/>
    </xmlCellPr>
  </singleXmlCell>
</singleXmlCells>
</file>

<file path=xl/tables/tableSingleCells5.xml><?xml version="1.0" encoding="utf-8"?>
<singleXmlCells xmlns="http://schemas.openxmlformats.org/spreadsheetml/2006/main">
  <singleXmlCell id="200" r="C15" connectionId="0">
    <xmlCellPr id="1" uniqueName="DP_Asunto_ManifestacionInteres_No">
      <xmlPr mapId="148" xpath="/ManifestacionInteres/DatosProceso/@DP_Asunto_ManifestacionInteres_No" xmlDataType="string"/>
    </xmlCellPr>
  </singleXmlCell>
  <singleXmlCell id="201" r="B20" connectionId="0">
    <xmlCellPr id="1" uniqueName="DO_NIT">
      <xmlPr mapId="148" xpath="/ManifestacionInteres/DatosOferente/@DO_NIT" xmlDataType="int"/>
    </xmlCellPr>
  </singleXmlCell>
  <singleXmlCell id="202" r="F19" connectionId="0">
    <xmlCellPr id="1" uniqueName="DO_NIT_UT">
      <xmlPr mapId="148" xpath="/ManifestacionInteres/DatosOferente/@DO_NIT_UT" xmlDataType="int"/>
    </xmlCellPr>
  </singleXmlCell>
  <singleXmlCell id="203" r="F20" connectionId="0">
    <xmlCellPr id="1" uniqueName="DO_Razon_Social_UT">
      <xmlPr mapId="148" xpath="/ManifestacionInteres/DatosOferente/@DO_Razon_Social_UT" xmlDataType="string"/>
    </xmlCellPr>
  </singleXmlCell>
  <singleXmlCell id="205" r="H15" connectionId="0">
    <xmlCellPr id="1" uniqueName="DP_Regional_ICBF">
      <xmlPr mapId="148" xpath="/ManifestacionInteres/DatosProceso/@DP_Regional_ICBF" xmlDataType="string"/>
    </xmlCellPr>
  </singleXmlCell>
  <singleXmlCell id="206" r="J15" connectionId="0">
    <xmlCellPr id="1" uniqueName="DP_Tipo_de_Oferente">
      <xmlPr mapId="148" xpath="/ManifestacionInteres/DatosProceso/@DP_Tipo_de_Oferente" xmlDataType="string"/>
    </xmlCellPr>
  </singleXmlCell>
  <singleXmlCell id="207" r="N15" connectionId="0">
    <xmlCellPr id="1" uniqueName="DP_PorcentajeParticipacion">
      <xmlPr mapId="148" xpath="/ManifestacionInteres/DatosProceso/@DP_PorcentajeParticipacion" xmlDataType="string"/>
    </xmlCellPr>
  </singleXmlCell>
  <singleXmlCell id="208" r="P4" connectionId="0">
    <xmlCellPr id="1" uniqueName="Fecha">
      <xmlPr mapId="148" xpath="/ManifestacionInteres/DatosProceso/@Fecha" xmlDataType="dateTime"/>
    </xmlCellPr>
  </singleXmlCell>
  <singleXmlCell id="209" r="I39" connectionId="0">
    <xmlCellPr id="1" uniqueName="DCI_Objeto_Contrato">
      <xmlPr mapId="148" xpath="/ManifestacionInteres/DatosContratoInvitacion_General/@DCI_Objeto_Contrato" xmlDataType="string"/>
    </xmlCellPr>
  </singleXmlCell>
  <singleXmlCell id="210" r="B38" connectionId="0">
    <xmlCellPr id="1" uniqueName="DO_Razon_Social">
      <xmlPr mapId="148" xpath="/ManifestacionInteres/DatosOferente/@DO_Razon_Social" xmlDataType="string"/>
    </xmlCellPr>
  </singleXmlCell>
  <singleXmlCell id="211" r="N163" connectionId="0">
    <xmlCellPr id="1" uniqueName="D_Certificado">
      <xmlPr mapId="148" xpath="/ManifestacionInteres/Discapacidad/@D_Certificado" xmlDataType="string"/>
    </xmlCellPr>
  </singleXmlCell>
  <singleXmlCell id="212" r="G165" connectionId="0">
    <xmlCellPr id="1" uniqueName="Infraestructura_Cumple">
      <xmlPr mapId="148" xpath="/ManifestacionInteres/Infraestructura/@Infraestructura_Cumple" xmlDataType="string"/>
    </xmlCellPr>
  </singleXmlCell>
  <singleXmlCell id="213" r="D165" connectionId="0">
    <xmlCellPr id="1" uniqueName="TalentoHumano_cumple">
      <xmlPr mapId="148" xpath="/ManifestacionInteres/TalentoHumano/@TalentoHumano_cumple" xmlDataType="string"/>
    </xmlCellPr>
  </singleXmlCell>
  <singleXmlCell id="214" r="F177" connectionId="0">
    <xmlCellPr id="1" uniqueName="CON_dotacion">
      <xmlPr mapId="148" xpath="/ManifestacionInteres/Contrapartida/@CON_dotacion" xmlDataType="decimal"/>
    </xmlCellPr>
  </singleXmlCell>
  <singleXmlCell id="215" r="F178" connectionId="0">
    <xmlCellPr id="1" uniqueName="CON_talento_humano">
      <xmlPr mapId="148" xpath="/ManifestacionInteres/Contrapartida/@CON_talento_humano" xmlDataType="anyType"/>
    </xmlCellPr>
  </singleXmlCell>
  <singleXmlCell id="216" r="F179" connectionId="0">
    <xmlCellPr id="1" uniqueName="CON_equipos_medicion">
      <xmlPr mapId="148" xpath="/ManifestacionInteres/Contrapartida/@CON_equipos_medicion" xmlDataType="anyType"/>
    </xmlCellPr>
  </singleXmlCell>
  <singleXmlCell id="217" r="F180" connectionId="0">
    <xmlCellPr id="1" uniqueName="CON_bienes_y_servicios">
      <xmlPr mapId="148" xpath="/ManifestacionInteres/Contrapartida/@CON_bienes_y_servicios" xmlDataType="anyType"/>
    </xmlCellPr>
  </singleXmlCell>
  <singleXmlCell id="218" r="C183" connectionId="0">
    <xmlCellPr id="1" uniqueName="CON_total_contrapartida">
      <xmlPr mapId="148" xpath="/ManifestacionInteres/Contrapartida/@CON_total_contrapartida" xmlDataType="anyType"/>
    </xmlCellPr>
  </singleXmlCell>
  <singleXmlCell id="219" r="E183" connectionId="0">
    <xmlCellPr id="1" uniqueName="CON_Es_igual_a">
      <xmlPr mapId="148" xpath="/ManifestacionInteres/Contrapartida/@CON_Es_igual_a" xmlDataType="anyType"/>
    </xmlCellPr>
  </singleXmlCell>
  <singleXmlCell id="220" r="G177" connectionId="0">
    <xmlCellPr id="1" uniqueName="CON_dotacion_total">
      <xmlPr mapId="148" xpath="/ManifestacionInteres/Contrapartida/@CON_dotacion_total" xmlDataType="anyType"/>
    </xmlCellPr>
  </singleXmlCell>
  <singleXmlCell id="221" r="G178" connectionId="0">
    <xmlCellPr id="1" uniqueName="CON_talento_humano_total">
      <xmlPr mapId="148" xpath="/ManifestacionInteres/Contrapartida/@CON_talento_humano_total" xmlDataType="anyType"/>
    </xmlCellPr>
  </singleXmlCell>
  <singleXmlCell id="222" r="G179" connectionId="0">
    <xmlCellPr id="1" uniqueName="CON_equipos_medicion_total">
      <xmlPr mapId="148" xpath="/ManifestacionInteres/Contrapartida/@CON_equipos_medicion_total" xmlDataType="anyType"/>
    </xmlCellPr>
  </singleXmlCell>
  <singleXmlCell id="223" r="G180" connectionId="0">
    <xmlCellPr id="1" uniqueName="CON_bienes_y_servicios_total">
      <xmlPr mapId="148" xpath="/ManifestacionInteres/Contrapartida/@CON_bienes_y_servicios_total" xmlDataType="anyType"/>
    </xmlCellPr>
  </singleXmlCell>
  <singleXmlCell id="224" r="M177" connectionId="0">
    <xmlCellPr id="1" uniqueName="VTA_Control_social">
      <xmlPr mapId="148" xpath="/ManifestacionInteres/ValoresTecnicosAgregados/@VTA_Control_social" xmlDataType="anyType"/>
    </xmlCellPr>
  </singleXmlCell>
  <singleXmlCell id="225" r="M178" connectionId="0">
    <xmlCellPr id="1" uniqueName="VTA_Logisitica">
      <xmlPr mapId="148" xpath="/ManifestacionInteres/ValoresTecnicosAgregados/@VTA_Logisitica" xmlDataType="anyType"/>
    </xmlCellPr>
  </singleXmlCell>
  <singleXmlCell id="226" r="M179" connectionId="0">
    <xmlCellPr id="1" uniqueName="VTA_kit_control_social">
      <xmlPr mapId="148" xpath="/ManifestacionInteres/ValoresTecnicosAgregados/@VTA_kit_control_social" xmlDataType="anyType"/>
    </xmlCellPr>
  </singleXmlCell>
  <singleXmlCell id="227" r="M180" connectionId="0">
    <xmlCellPr id="1" uniqueName="VTA_plan_comunicacion">
      <xmlPr mapId="148" xpath="/ManifestacionInteres/ValoresTecnicosAgregados/@VTA_plan_comunicacion" xmlDataType="anyType"/>
    </xmlCellPr>
  </singleXmlCell>
  <singleXmlCell id="228" r="M181" connectionId="0">
    <xmlCellPr id="1" uniqueName="VTA_Valor_agregado">
      <xmlPr mapId="148" xpath="/ManifestacionInteres/ValoresTecnicosAgregados/@VTA_Valor_agregado" xmlDataType="anyType"/>
    </xmlCellPr>
  </singleXmlCell>
  <singleXmlCell id="229" r="S177" connectionId="0">
    <xmlCellPr id="1" uniqueName="VTA_Control_social_total">
      <xmlPr mapId="148" xpath="/ManifestacionInteres/ValoresTecnicosAgregados/@VTA_Control_social_total" xmlDataType="anyType"/>
    </xmlCellPr>
  </singleXmlCell>
  <singleXmlCell id="230" r="N178" connectionId="0">
    <xmlCellPr id="1" uniqueName="VTA_Logisitica_total">
      <xmlPr mapId="148" xpath="/ManifestacionInteres/ValoresTecnicosAgregados/@VTA_Logisitica_total" xmlDataType="anyType"/>
    </xmlCellPr>
  </singleXmlCell>
  <singleXmlCell id="231" r="N179" connectionId="0">
    <xmlCellPr id="1" uniqueName="VTA_kit_control_social_total">
      <xmlPr mapId="148" xpath="/ManifestacionInteres/ValoresTecnicosAgregados/@VTA_kit_control_social_total" xmlDataType="anyType"/>
    </xmlCellPr>
  </singleXmlCell>
  <singleXmlCell id="232" r="N180" connectionId="0">
    <xmlCellPr id="1" uniqueName="VTA_plan_comunicacion_total">
      <xmlPr mapId="148" xpath="/ManifestacionInteres/ValoresTecnicosAgregados/@VTA_plan_comunicacion_total" xmlDataType="anyType"/>
    </xmlCellPr>
  </singleXmlCell>
  <singleXmlCell id="233" r="N181" connectionId="0">
    <xmlCellPr id="1" uniqueName="VTA_Valor_agregado_total">
      <xmlPr mapId="148" xpath="/ManifestacionInteres/ValoresTecnicosAgregados/@VTA_Valor_agregado_total" xmlDataType="anyType"/>
    </xmlCellPr>
  </singleXmlCell>
  <singleXmlCell id="234" r="J183" connectionId="0">
    <xmlCellPr id="1" uniqueName="VTA_total_vta">
      <xmlPr mapId="148" xpath="/ManifestacionInteres/ValoresTecnicosAgregados/@VTA_total_vta" xmlDataType="anyType"/>
    </xmlCellPr>
  </singleXmlCell>
  <singleXmlCell id="235" r="M183" connectionId="0">
    <xmlCellPr id="1" uniqueName="VTA_Es_igual_a">
      <xmlPr mapId="148" xpath="/ManifestacionInteres/ValoresTecnicosAgregados/@VTA_Es_igual_a" xmlDataType="anyType"/>
    </xmlCellPr>
  </singleXmlCell>
  <singleXmlCell id="236" r="K191" connectionId="0">
    <xmlCellPr id="1" uniqueName="TRA_Fecha_inicio_contrato_antiguo_SNBF">
      <xmlPr mapId="148" xpath="/ManifestacionInteres/Trayectoria/@TRA_Fecha_inicio_contrato_antiguo_SNBF" xmlDataType="date"/>
    </xmlCellPr>
  </singleXmlCell>
  <singleXmlCell id="237" r="H191" connectionId="0">
    <xmlCellPr id="1" uniqueName="TRA_Representante_legal">
      <xmlPr mapId="148" xpath="/ManifestacionInteres/Trayectoria/@TRA_Representante_legal" xmlDataType="string"/>
    </xmlCellPr>
  </singleXmlCell>
  <singleXmlCell id="238" r="E191" connectionId="0">
    <xmlCellPr id="1" uniqueName="TRA_resolucion">
      <xmlPr mapId="148" xpath="/ManifestacionInteres/Trayectoria/@TRA_resolucion" xmlDataType="int"/>
    </xmlCellPr>
  </singleXmlCell>
  <singleXmlCell id="240" r="C191" connectionId="0">
    <xmlCellPr id="1" uniqueName="TRA_Fecha_Pesronaria_juridica">
      <xmlPr mapId="148" xpath="/ManifestacionInteres/Trayectoria/@TRA_Fecha_Pesronaria_juridica" xmlDataType="date"/>
    </xmlCellPr>
  </singleXmlCell>
  <singleXmlCell id="241" r="C210" connectionId="0">
    <xmlCellPr id="1" uniqueName="ACP_Representante_legal">
      <xmlPr mapId="148" xpath="/ManifestacionInteres/Aceptacion/@ACP_Representante_legal" xmlDataType="string"/>
    </xmlCellPr>
  </singleXmlCell>
  <singleXmlCell id="242" r="H209" connectionId="0">
    <xmlCellPr id="1" uniqueName="ACP_direccion_comercial">
      <xmlPr mapId="148" xpath="/ManifestacionInteres/Aceptacion/@ACP_direccion_comercial" xmlDataType="string"/>
    </xmlCellPr>
  </singleXmlCell>
  <singleXmlCell id="243" r="H210" connectionId="0">
    <xmlCellPr id="1" uniqueName="ACP_telefono">
      <xmlPr mapId="148" xpath="/ManifestacionInteres/Aceptacion/@ACP_telefono" xmlDataType="string"/>
    </xmlCellPr>
  </singleXmlCell>
  <singleXmlCell id="244" r="K209" connectionId="0">
    <xmlCellPr id="1" uniqueName="ACP_domicilio_legal">
      <xmlPr mapId="148" xpath="/ManifestacionInteres/Aceptacion/@ACP_domicilio_legal" xmlDataType="string"/>
    </xmlCellPr>
  </singleXmlCell>
  <singleXmlCell id="245" r="K210" connectionId="0">
    <xmlCellPr id="1" uniqueName="ACP_correo_electronico">
      <xmlPr mapId="148" xpath="/ManifestacionInteres/Aceptacion/@ACP_correo_electronico" xmlDataType="string"/>
    </xmlCellPr>
  </singleXmlCell>
</singleXmlCells>
</file>

<file path=xl/tables/tableSingleCells6.xml><?xml version="1.0" encoding="utf-8"?>
<singleXmlCells xmlns="http://schemas.openxmlformats.org/spreadsheetml/2006/main">
  <singleXmlCell id="246" r="C15" connectionId="0">
    <xmlCellPr id="1" uniqueName="DP_Asunto_ManifestacionInteres_No">
      <xmlPr mapId="149" xpath="/ManifestacionInteres/DatosProceso/@DP_Asunto_ManifestacionInteres_No" xmlDataType="string"/>
    </xmlCellPr>
  </singleXmlCell>
  <singleXmlCell id="247" r="B20" connectionId="0">
    <xmlCellPr id="1" uniqueName="DO_NIT">
      <xmlPr mapId="149" xpath="/ManifestacionInteres/DatosOferente/@DO_NIT" xmlDataType="int"/>
    </xmlCellPr>
  </singleXmlCell>
  <singleXmlCell id="248" r="H15" connectionId="0">
    <xmlCellPr id="1" uniqueName="DP_Regional_ICBF">
      <xmlPr mapId="149" xpath="/ManifestacionInteres/DatosProceso/@DP_Regional_ICBF" xmlDataType="string"/>
    </xmlCellPr>
  </singleXmlCell>
  <singleXmlCell id="249" r="J15" connectionId="0">
    <xmlCellPr id="1" uniqueName="DP_Tipo_de_Oferente">
      <xmlPr mapId="149" xpath="/ManifestacionInteres/DatosProceso/@DP_Tipo_de_Oferente" xmlDataType="string"/>
    </xmlCellPr>
  </singleXmlCell>
  <singleXmlCell id="250" r="N15" connectionId="0">
    <xmlCellPr id="1" uniqueName="DP_PorcentajeParticipacion">
      <xmlPr mapId="149" xpath="/ManifestacionInteres/DatosProceso/@DP_PorcentajeParticipacion" xmlDataType="string"/>
    </xmlCellPr>
  </singleXmlCell>
  <singleXmlCell id="251" r="P4" connectionId="0">
    <xmlCellPr id="1" uniqueName="Fecha">
      <xmlPr mapId="149" xpath="/ManifestacionInteres/DatosProceso/@Fecha" xmlDataType="dateTime"/>
    </xmlCellPr>
  </singleXmlCell>
  <singleXmlCell id="252" r="F19" connectionId="0">
    <xmlCellPr id="1" uniqueName="DO_NIT_UT">
      <xmlPr mapId="149" xpath="/ManifestacionInteres/DatosOferente/@DO_NIT_UT" xmlDataType="int"/>
    </xmlCellPr>
  </singleXmlCell>
  <singleXmlCell id="253" r="F20" connectionId="0">
    <xmlCellPr id="1" uniqueName="DO_Razon_Social_UT">
      <xmlPr mapId="149" xpath="/ManifestacionInteres/DatosOferente/@DO_Razon_Social_UT" xmlDataType="string"/>
    </xmlCellPr>
  </singleXmlCell>
  <singleXmlCell id="254" r="I39" connectionId="0">
    <xmlCellPr id="1" uniqueName="DCI_Objeto_Contrato">
      <xmlPr mapId="149" xpath="/ManifestacionInteres/DatosContratoInvitacion_General/@DCI_Objeto_Contrato" xmlDataType="string"/>
    </xmlCellPr>
  </singleXmlCell>
  <singleXmlCell id="255" r="B38" connectionId="0">
    <xmlCellPr id="1" uniqueName="DO_Razon_Social">
      <xmlPr mapId="149" xpath="/ManifestacionInteres/DatosOferente/@DO_Razon_Social" xmlDataType="string"/>
    </xmlCellPr>
  </singleXmlCell>
  <singleXmlCell id="256" r="N165" connectionId="0">
    <xmlCellPr id="1" uniqueName="D_Certificado">
      <xmlPr mapId="149" xpath="/ManifestacionInteres/Discapacidad/@D_Certificado" xmlDataType="string"/>
    </xmlCellPr>
  </singleXmlCell>
  <singleXmlCell id="257" r="G167" connectionId="0">
    <xmlCellPr id="1" uniqueName="Infraestructura_Cumple">
      <xmlPr mapId="149" xpath="/ManifestacionInteres/Infraestructura/@Infraestructura_Cumple" xmlDataType="string"/>
    </xmlCellPr>
  </singleXmlCell>
  <singleXmlCell id="258" r="D167" connectionId="0">
    <xmlCellPr id="1" uniqueName="TalentoHumano_cumple">
      <xmlPr mapId="149" xpath="/ManifestacionInteres/TalentoHumano/@TalentoHumano_cumple" xmlDataType="string"/>
    </xmlCellPr>
  </singleXmlCell>
  <singleXmlCell id="259" r="F179" connectionId="0">
    <xmlCellPr id="1" uniqueName="CON_dotacion">
      <xmlPr mapId="149" xpath="/ManifestacionInteres/Contrapartida/@CON_dotacion" xmlDataType="decimal"/>
    </xmlCellPr>
  </singleXmlCell>
  <singleXmlCell id="260" r="F180" connectionId="0">
    <xmlCellPr id="1" uniqueName="CON_talento_humano">
      <xmlPr mapId="149" xpath="/ManifestacionInteres/Contrapartida/@CON_talento_humano" xmlDataType="anyType"/>
    </xmlCellPr>
  </singleXmlCell>
  <singleXmlCell id="261" r="F181" connectionId="0">
    <xmlCellPr id="1" uniqueName="CON_equipos_medicion">
      <xmlPr mapId="149" xpath="/ManifestacionInteres/Contrapartida/@CON_equipos_medicion" xmlDataType="anyType"/>
    </xmlCellPr>
  </singleXmlCell>
  <singleXmlCell id="262" r="F182" connectionId="0">
    <xmlCellPr id="1" uniqueName="CON_bienes_y_servicios">
      <xmlPr mapId="149" xpath="/ManifestacionInteres/Contrapartida/@CON_bienes_y_servicios" xmlDataType="anyType"/>
    </xmlCellPr>
  </singleXmlCell>
  <singleXmlCell id="263" r="C185" connectionId="0">
    <xmlCellPr id="1" uniqueName="CON_total_contrapartida">
      <xmlPr mapId="149" xpath="/ManifestacionInteres/Contrapartida/@CON_total_contrapartida" xmlDataType="anyType"/>
    </xmlCellPr>
  </singleXmlCell>
  <singleXmlCell id="264" r="E185" connectionId="0">
    <xmlCellPr id="1" uniqueName="CON_Es_igual_a">
      <xmlPr mapId="149" xpath="/ManifestacionInteres/Contrapartida/@CON_Es_igual_a" xmlDataType="anyType"/>
    </xmlCellPr>
  </singleXmlCell>
  <singleXmlCell id="265" r="G179" connectionId="0">
    <xmlCellPr id="1" uniqueName="CON_dotacion_total">
      <xmlPr mapId="149" xpath="/ManifestacionInteres/Contrapartida/@CON_dotacion_total" xmlDataType="anyType"/>
    </xmlCellPr>
  </singleXmlCell>
  <singleXmlCell id="266" r="G180" connectionId="0">
    <xmlCellPr id="1" uniqueName="CON_talento_humano_total">
      <xmlPr mapId="149" xpath="/ManifestacionInteres/Contrapartida/@CON_talento_humano_total" xmlDataType="anyType"/>
    </xmlCellPr>
  </singleXmlCell>
  <singleXmlCell id="267" r="G181" connectionId="0">
    <xmlCellPr id="1" uniqueName="CON_equipos_medicion_total">
      <xmlPr mapId="149" xpath="/ManifestacionInteres/Contrapartida/@CON_equipos_medicion_total" xmlDataType="anyType"/>
    </xmlCellPr>
  </singleXmlCell>
  <singleXmlCell id="268" r="G182" connectionId="0">
    <xmlCellPr id="1" uniqueName="CON_bienes_y_servicios_total">
      <xmlPr mapId="149" xpath="/ManifestacionInteres/Contrapartida/@CON_bienes_y_servicios_total" xmlDataType="anyType"/>
    </xmlCellPr>
  </singleXmlCell>
  <singleXmlCell id="269" r="M179" connectionId="0">
    <xmlCellPr id="1" uniqueName="VTA_Control_social">
      <xmlPr mapId="149" xpath="/ManifestacionInteres/ValoresTecnicosAgregados/@VTA_Control_social" xmlDataType="anyType"/>
    </xmlCellPr>
  </singleXmlCell>
  <singleXmlCell id="270" r="M180" connectionId="0">
    <xmlCellPr id="1" uniqueName="VTA_Logisitica">
      <xmlPr mapId="149" xpath="/ManifestacionInteres/ValoresTecnicosAgregados/@VTA_Logisitica" xmlDataType="anyType"/>
    </xmlCellPr>
  </singleXmlCell>
  <singleXmlCell id="271" r="M181" connectionId="0">
    <xmlCellPr id="1" uniqueName="VTA_kit_control_social">
      <xmlPr mapId="149" xpath="/ManifestacionInteres/ValoresTecnicosAgregados/@VTA_kit_control_social" xmlDataType="anyType"/>
    </xmlCellPr>
  </singleXmlCell>
  <singleXmlCell id="272" r="M182" connectionId="0">
    <xmlCellPr id="1" uniqueName="VTA_plan_comunicacion">
      <xmlPr mapId="149" xpath="/ManifestacionInteres/ValoresTecnicosAgregados/@VTA_plan_comunicacion" xmlDataType="anyType"/>
    </xmlCellPr>
  </singleXmlCell>
  <singleXmlCell id="273" r="M183" connectionId="0">
    <xmlCellPr id="1" uniqueName="VTA_Valor_agregado">
      <xmlPr mapId="149" xpath="/ManifestacionInteres/ValoresTecnicosAgregados/@VTA_Valor_agregado" xmlDataType="anyType"/>
    </xmlCellPr>
  </singleXmlCell>
  <singleXmlCell id="274" r="S179" connectionId="0">
    <xmlCellPr id="1" uniqueName="VTA_Control_social_total">
      <xmlPr mapId="149" xpath="/ManifestacionInteres/ValoresTecnicosAgregados/@VTA_Control_social_total" xmlDataType="anyType"/>
    </xmlCellPr>
  </singleXmlCell>
  <singleXmlCell id="275" r="N180" connectionId="0">
    <xmlCellPr id="1" uniqueName="VTA_Logisitica_total">
      <xmlPr mapId="149" xpath="/ManifestacionInteres/ValoresTecnicosAgregados/@VTA_Logisitica_total" xmlDataType="anyType"/>
    </xmlCellPr>
  </singleXmlCell>
  <singleXmlCell id="276" r="N181" connectionId="0">
    <xmlCellPr id="1" uniqueName="VTA_kit_control_social_total">
      <xmlPr mapId="149" xpath="/ManifestacionInteres/ValoresTecnicosAgregados/@VTA_kit_control_social_total" xmlDataType="anyType"/>
    </xmlCellPr>
  </singleXmlCell>
  <singleXmlCell id="277" r="N182" connectionId="0">
    <xmlCellPr id="1" uniqueName="VTA_plan_comunicacion_total">
      <xmlPr mapId="149" xpath="/ManifestacionInteres/ValoresTecnicosAgregados/@VTA_plan_comunicacion_total" xmlDataType="anyType"/>
    </xmlCellPr>
  </singleXmlCell>
  <singleXmlCell id="278" r="N183" connectionId="0">
    <xmlCellPr id="1" uniqueName="VTA_Valor_agregado_total">
      <xmlPr mapId="149" xpath="/ManifestacionInteres/ValoresTecnicosAgregados/@VTA_Valor_agregado_total" xmlDataType="anyType"/>
    </xmlCellPr>
  </singleXmlCell>
  <singleXmlCell id="280" r="J185" connectionId="0">
    <xmlCellPr id="1" uniqueName="VTA_total_vta">
      <xmlPr mapId="149" xpath="/ManifestacionInteres/ValoresTecnicosAgregados/@VTA_total_vta" xmlDataType="anyType"/>
    </xmlCellPr>
  </singleXmlCell>
  <singleXmlCell id="281" r="M185" connectionId="0">
    <xmlCellPr id="1" uniqueName="VTA_Es_igual_a">
      <xmlPr mapId="149" xpath="/ManifestacionInteres/ValoresTecnicosAgregados/@VTA_Es_igual_a" xmlDataType="anyType"/>
    </xmlCellPr>
  </singleXmlCell>
  <singleXmlCell id="282" r="C193" connectionId="0">
    <xmlCellPr id="1" uniqueName="TRA_Fecha_Pesronaria_juridica">
      <xmlPr mapId="149" xpath="/ManifestacionInteres/Trayectoria/@TRA_Fecha_Pesronaria_juridica" xmlDataType="date"/>
    </xmlCellPr>
  </singleXmlCell>
  <singleXmlCell id="283" r="E193" connectionId="0">
    <xmlCellPr id="1" uniqueName="TRA_resolucion">
      <xmlPr mapId="149" xpath="/ManifestacionInteres/Trayectoria/@TRA_resolucion" xmlDataType="int"/>
    </xmlCellPr>
  </singleXmlCell>
  <singleXmlCell id="284" r="H193" connectionId="0">
    <xmlCellPr id="1" uniqueName="TRA_Representante_legal">
      <xmlPr mapId="149" xpath="/ManifestacionInteres/Trayectoria/@TRA_Representante_legal" xmlDataType="string"/>
    </xmlCellPr>
  </singleXmlCell>
  <singleXmlCell id="285" r="K193" connectionId="0">
    <xmlCellPr id="1" uniqueName="TRA_Fecha_inicio_contrato_antiguo_SNBF">
      <xmlPr mapId="149" xpath="/ManifestacionInteres/Trayectoria/@TRA_Fecha_inicio_contrato_antiguo_SNBF" xmlDataType="date"/>
    </xmlCellPr>
  </singleXmlCell>
  <singleXmlCell id="286" r="K212" connectionId="0">
    <xmlCellPr id="1" uniqueName="ACP_correo_electronico">
      <xmlPr mapId="149" xpath="/ManifestacionInteres/Aceptacion/@ACP_correo_electronico" xmlDataType="string"/>
    </xmlCellPr>
  </singleXmlCell>
  <singleXmlCell id="287" r="K211" connectionId="0">
    <xmlCellPr id="1" uniqueName="ACP_domicilio_legal">
      <xmlPr mapId="149" xpath="/ManifestacionInteres/Aceptacion/@ACP_domicilio_legal" xmlDataType="string"/>
    </xmlCellPr>
  </singleXmlCell>
  <singleXmlCell id="288" r="H211" connectionId="0">
    <xmlCellPr id="1" uniqueName="ACP_direccion_comercial">
      <xmlPr mapId="149" xpath="/ManifestacionInteres/Aceptacion/@ACP_direccion_comercial" xmlDataType="string"/>
    </xmlCellPr>
  </singleXmlCell>
  <singleXmlCell id="289" r="H212" connectionId="0">
    <xmlCellPr id="1" uniqueName="ACP_telefono">
      <xmlPr mapId="149" xpath="/ManifestacionInteres/Aceptacion/@ACP_telefono" xmlDataType="string"/>
    </xmlCellPr>
  </singleXmlCell>
  <singleXmlCell id="290" r="C212" connectionId="0">
    <xmlCellPr id="1" uniqueName="ACP_Representante_legal">
      <xmlPr mapId="149" xpath="/ManifestacionInteres/Aceptacion/@ACP_Representante_legal" xmlDataType="string"/>
    </xmlCellPr>
  </singleXmlCell>
</singleXmlCell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table" Target="../tables/table3.xml"/><Relationship Id="rId5" Type="http://schemas.openxmlformats.org/officeDocument/2006/relationships/table" Target="../tables/table2.xm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tableSingleCells" Target="../tables/tableSingleCell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table" Target="../tables/table6.xml"/><Relationship Id="rId5" Type="http://schemas.openxmlformats.org/officeDocument/2006/relationships/table" Target="../tables/table5.xml"/><Relationship Id="rId4" Type="http://schemas.openxmlformats.org/officeDocument/2006/relationships/table" Target="../tables/table4.xml"/></Relationships>
</file>

<file path=xl/worksheets/_rels/sheet3.xml.rels><?xml version="1.0" encoding="UTF-8" standalone="yes"?>
<Relationships xmlns="http://schemas.openxmlformats.org/package/2006/relationships"><Relationship Id="rId3" Type="http://schemas.openxmlformats.org/officeDocument/2006/relationships/tableSingleCells" Target="../tables/tableSingleCells3.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table" Target="../tables/table9.xml"/><Relationship Id="rId5" Type="http://schemas.openxmlformats.org/officeDocument/2006/relationships/table" Target="../tables/table8.xml"/><Relationship Id="rId4" Type="http://schemas.openxmlformats.org/officeDocument/2006/relationships/table" Target="../tables/table7.xml"/></Relationships>
</file>

<file path=xl/worksheets/_rels/sheet4.xml.rels><?xml version="1.0" encoding="UTF-8" standalone="yes"?>
<Relationships xmlns="http://schemas.openxmlformats.org/package/2006/relationships"><Relationship Id="rId3" Type="http://schemas.openxmlformats.org/officeDocument/2006/relationships/tableSingleCells" Target="../tables/tableSingleCells4.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5.xml.rels><?xml version="1.0" encoding="UTF-8" standalone="yes"?>
<Relationships xmlns="http://schemas.openxmlformats.org/package/2006/relationships"><Relationship Id="rId3" Type="http://schemas.openxmlformats.org/officeDocument/2006/relationships/tableSingleCells" Target="../tables/tableSingleCells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table" Target="../tables/table15.xml"/><Relationship Id="rId5" Type="http://schemas.openxmlformats.org/officeDocument/2006/relationships/table" Target="../tables/table14.xml"/><Relationship Id="rId4" Type="http://schemas.openxmlformats.org/officeDocument/2006/relationships/table" Target="../tables/table13.xml"/></Relationships>
</file>

<file path=xl/worksheets/_rels/sheet6.xml.rels><?xml version="1.0" encoding="UTF-8" standalone="yes"?>
<Relationships xmlns="http://schemas.openxmlformats.org/package/2006/relationships"><Relationship Id="rId3" Type="http://schemas.openxmlformats.org/officeDocument/2006/relationships/tableSingleCells" Target="../tables/tableSingleCells6.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B214"/>
  <sheetViews>
    <sheetView showGridLines="0" topLeftCell="A61" zoomScale="80" zoomScaleNormal="80" zoomScaleSheetLayoutView="40" zoomScalePageLayoutView="40" workbookViewId="0">
      <selection activeCell="K20" sqref="K20"/>
    </sheetView>
  </sheetViews>
  <sheetFormatPr baseColWidth="10" defaultColWidth="0" defaultRowHeight="15"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1.57031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42"/>
      <c r="B8" s="181" t="str">
        <f>HYPERLINK("#Integrante_1!B20","IDENTIFICACIÓN DEL OFERENTE")</f>
        <v>IDENTIFICACIÓN DEL OFERENTE</v>
      </c>
      <c r="C8" s="48"/>
      <c r="D8" s="155"/>
      <c r="E8" s="214" t="str">
        <f>HYPERLINK("#Integrante_1!A109","CAPACIDAD RESIDUAL")</f>
        <v>CAPACIDAD RESIDUAL</v>
      </c>
      <c r="F8" s="215"/>
      <c r="G8" s="216"/>
      <c r="H8" s="182"/>
      <c r="I8" s="181" t="str">
        <f>HYPERLINK("#Integrante_1!N162","DISCAPACIDAD")</f>
        <v>DISCAPACIDAD</v>
      </c>
      <c r="J8" s="183"/>
      <c r="K8" s="181" t="str">
        <f>HYPERLINK("#Integrante_1!A188","TRAYECTORIA")</f>
        <v>TRAYECTORIA</v>
      </c>
      <c r="L8" s="36"/>
      <c r="M8" s="36"/>
      <c r="N8" s="36"/>
      <c r="O8" s="43"/>
    </row>
    <row r="9" spans="1:20" ht="30.75" customHeight="1" thickBot="1" x14ac:dyDescent="0.3">
      <c r="A9" s="42"/>
      <c r="B9" s="181" t="str">
        <f>HYPERLINK("#Integrante_1!I20","DATOS CONTRATO INVITACIÓN")</f>
        <v>DATOS CONTRATO INVITACIÓN</v>
      </c>
      <c r="C9" s="48"/>
      <c r="D9" s="48"/>
      <c r="E9" s="214" t="str">
        <f>HYPERLINK("#Integrante_1!A162","TALENTO HUMANO")</f>
        <v>TALENTO HUMANO</v>
      </c>
      <c r="F9" s="215"/>
      <c r="G9" s="216"/>
      <c r="H9" s="182"/>
      <c r="I9" s="181" t="str">
        <f>HYPERLINK("#Integrante_1!B176","CONTRAPARTIDA ADICIONAL")</f>
        <v>CONTRAPARTIDA ADICIONAL</v>
      </c>
      <c r="J9" s="49"/>
      <c r="K9" s="181" t="str">
        <f>HYPERLINK("#Integrante_1!A199","ACEPTACIÓN")</f>
        <v>ACEPTACIÓN</v>
      </c>
      <c r="L9" s="36"/>
      <c r="M9" s="36"/>
      <c r="N9" s="36"/>
      <c r="O9" s="43"/>
    </row>
    <row r="10" spans="1:20" ht="30.75" customHeight="1" thickBot="1" x14ac:dyDescent="0.3">
      <c r="A10" s="42"/>
      <c r="B10" s="181" t="str">
        <f>HYPERLINK("#Integrante_1!B48","EXPERIENCIA TERRITORIAL")</f>
        <v>EXPERIENCIA TERRITORIAL</v>
      </c>
      <c r="C10" s="48"/>
      <c r="D10" s="48"/>
      <c r="E10" s="214" t="str">
        <f>HYPERLINK("#Integrante_1!F162","INFRAESTRUCTURA")</f>
        <v>INFRAESTRUCTURA</v>
      </c>
      <c r="F10" s="215"/>
      <c r="G10" s="216"/>
      <c r="H10" s="182"/>
      <c r="I10" s="181" t="str">
        <f>HYPERLINK("#Integrante_1!L176","VALOR TÉCNICO AGREGADO")</f>
        <v>VALOR TÉCNICO AGREGADO</v>
      </c>
      <c r="J10" s="49"/>
      <c r="K10" s="48"/>
      <c r="L10" s="36"/>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t="s">
        <v>2752</v>
      </c>
      <c r="D15" s="35"/>
      <c r="E15" s="35"/>
      <c r="F15" s="5"/>
      <c r="G15" s="32" t="s">
        <v>1168</v>
      </c>
      <c r="H15" s="104" t="s">
        <v>163</v>
      </c>
      <c r="I15" s="32" t="s">
        <v>2629</v>
      </c>
      <c r="J15" s="109" t="s">
        <v>2637</v>
      </c>
      <c r="L15" s="207" t="s">
        <v>8</v>
      </c>
      <c r="M15" s="207"/>
      <c r="N15" s="179">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26"/>
      <c r="D19" s="26"/>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v>823004042</v>
      </c>
      <c r="C20" s="5"/>
      <c r="D20" s="73"/>
      <c r="E20" s="156" t="s">
        <v>2670</v>
      </c>
      <c r="F20" s="190" t="s">
        <v>2742</v>
      </c>
      <c r="G20" s="5"/>
      <c r="H20" s="217"/>
      <c r="I20" s="145" t="s">
        <v>163</v>
      </c>
      <c r="J20" s="146" t="s">
        <v>179</v>
      </c>
      <c r="K20" s="147">
        <v>804546450</v>
      </c>
      <c r="L20" s="148"/>
      <c r="M20" s="148">
        <v>44561</v>
      </c>
      <c r="N20" s="131">
        <f>+(M20-L20)/30</f>
        <v>1485.3666666666666</v>
      </c>
      <c r="O20" s="134"/>
      <c r="U20" s="130"/>
      <c r="V20" s="106">
        <f ca="1">NOW()</f>
        <v>44194.560356828704</v>
      </c>
      <c r="W20" s="106">
        <f ca="1">NOW()</f>
        <v>44194.560356828704</v>
      </c>
    </row>
    <row r="21" spans="1:23" ht="30" customHeight="1" outlineLevel="1" x14ac:dyDescent="0.25">
      <c r="A21" s="9"/>
      <c r="B21" s="71"/>
      <c r="C21" s="5"/>
      <c r="D21" s="5"/>
      <c r="E21" s="5"/>
      <c r="F21" s="5"/>
      <c r="G21" s="5"/>
      <c r="H21" s="70"/>
      <c r="I21" s="145"/>
      <c r="J21" s="146"/>
      <c r="K21" s="147"/>
      <c r="L21" s="148"/>
      <c r="M21" s="148"/>
      <c r="N21" s="131">
        <f t="shared" ref="N21:N35" si="0">+(M21-L21)/30</f>
        <v>0</v>
      </c>
      <c r="O21" s="135"/>
    </row>
    <row r="22" spans="1:23" ht="30" customHeight="1" outlineLevel="1" x14ac:dyDescent="0.25">
      <c r="A22" s="9"/>
      <c r="B22" s="71"/>
      <c r="C22" s="5"/>
      <c r="D22" s="5"/>
      <c r="E22" s="5"/>
      <c r="F22" s="5"/>
      <c r="G22" s="5"/>
      <c r="H22" s="70"/>
      <c r="I22" s="145"/>
      <c r="J22" s="146"/>
      <c r="K22" s="147"/>
      <c r="L22" s="148"/>
      <c r="M22" s="148"/>
      <c r="N22" s="132">
        <f t="shared" ref="N22:N33" si="1">+(M22-L22)/30</f>
        <v>0</v>
      </c>
      <c r="O22" s="135"/>
    </row>
    <row r="23" spans="1:23" ht="30" customHeight="1" outlineLevel="1" x14ac:dyDescent="0.25">
      <c r="A23" s="9"/>
      <c r="B23" s="102"/>
      <c r="C23" s="21"/>
      <c r="D23" s="21"/>
      <c r="E23" s="21"/>
      <c r="F23" s="5"/>
      <c r="G23" s="5"/>
      <c r="H23" s="70"/>
      <c r="I23" s="145"/>
      <c r="J23" s="146"/>
      <c r="K23" s="147"/>
      <c r="L23" s="148"/>
      <c r="M23" s="148"/>
      <c r="N23" s="132">
        <f t="shared" si="1"/>
        <v>0</v>
      </c>
      <c r="O23" s="135"/>
      <c r="Q23" s="105"/>
      <c r="R23" s="55"/>
      <c r="S23" s="106"/>
      <c r="T23" s="106"/>
    </row>
    <row r="24" spans="1:23" ht="30" customHeight="1" outlineLevel="1" x14ac:dyDescent="0.25">
      <c r="A24" s="9"/>
      <c r="B24" s="102"/>
      <c r="C24" s="21"/>
      <c r="D24" s="21"/>
      <c r="E24" s="21"/>
      <c r="F24" s="5"/>
      <c r="G24" s="5"/>
      <c r="H24" s="70"/>
      <c r="I24" s="145"/>
      <c r="J24" s="146"/>
      <c r="K24" s="147"/>
      <c r="L24" s="148"/>
      <c r="M24" s="148"/>
      <c r="N24" s="132">
        <f t="shared" si="1"/>
        <v>0</v>
      </c>
      <c r="O24" s="135"/>
    </row>
    <row r="25" spans="1:23" ht="30" customHeight="1" outlineLevel="1" x14ac:dyDescent="0.25">
      <c r="A25" s="9"/>
      <c r="B25" s="102"/>
      <c r="C25" s="21"/>
      <c r="D25" s="21"/>
      <c r="E25" s="21"/>
      <c r="F25" s="5"/>
      <c r="G25" s="5"/>
      <c r="H25" s="70"/>
      <c r="I25" s="145"/>
      <c r="J25" s="146"/>
      <c r="K25" s="147"/>
      <c r="L25" s="148"/>
      <c r="M25" s="148"/>
      <c r="N25" s="132">
        <f t="shared" si="1"/>
        <v>0</v>
      </c>
      <c r="O25" s="135"/>
    </row>
    <row r="26" spans="1:23" ht="30" customHeight="1" outlineLevel="1" x14ac:dyDescent="0.25">
      <c r="A26" s="9"/>
      <c r="B26" s="102"/>
      <c r="C26" s="21"/>
      <c r="D26" s="21"/>
      <c r="E26" s="21"/>
      <c r="F26" s="5"/>
      <c r="G26" s="5"/>
      <c r="H26" s="70"/>
      <c r="I26" s="145"/>
      <c r="J26" s="146"/>
      <c r="K26" s="147"/>
      <c r="L26" s="148"/>
      <c r="M26" s="148"/>
      <c r="N26" s="132">
        <f t="shared" si="1"/>
        <v>0</v>
      </c>
      <c r="O26" s="135"/>
    </row>
    <row r="27" spans="1:23" ht="30" customHeight="1" outlineLevel="1" x14ac:dyDescent="0.25">
      <c r="A27" s="9"/>
      <c r="B27" s="102"/>
      <c r="C27" s="21"/>
      <c r="D27" s="21"/>
      <c r="E27" s="21"/>
      <c r="F27" s="5"/>
      <c r="G27" s="5"/>
      <c r="H27" s="70"/>
      <c r="I27" s="145"/>
      <c r="J27" s="146"/>
      <c r="K27" s="147"/>
      <c r="L27" s="148"/>
      <c r="M27" s="148"/>
      <c r="N27" s="132">
        <f t="shared" si="1"/>
        <v>0</v>
      </c>
      <c r="O27" s="135"/>
    </row>
    <row r="28" spans="1:23" ht="30" customHeight="1" outlineLevel="1" x14ac:dyDescent="0.25">
      <c r="A28" s="9"/>
      <c r="B28" s="102"/>
      <c r="C28" s="21"/>
      <c r="D28" s="21"/>
      <c r="E28" s="21"/>
      <c r="F28" s="5"/>
      <c r="G28" s="5"/>
      <c r="H28" s="70"/>
      <c r="I28" s="145"/>
      <c r="J28" s="146"/>
      <c r="K28" s="147"/>
      <c r="L28" s="148"/>
      <c r="M28" s="148"/>
      <c r="N28" s="132">
        <f t="shared" si="1"/>
        <v>0</v>
      </c>
      <c r="O28" s="135"/>
    </row>
    <row r="29" spans="1:23" ht="30" customHeight="1" outlineLevel="1" x14ac:dyDescent="0.25">
      <c r="A29" s="9"/>
      <c r="B29" s="71"/>
      <c r="C29" s="5"/>
      <c r="D29" s="5"/>
      <c r="E29" s="5"/>
      <c r="F29" s="5"/>
      <c r="G29" s="5"/>
      <c r="H29" s="70"/>
      <c r="I29" s="145"/>
      <c r="J29" s="146"/>
      <c r="K29" s="147"/>
      <c r="L29" s="148"/>
      <c r="M29" s="148"/>
      <c r="N29" s="132">
        <f t="shared" si="1"/>
        <v>0</v>
      </c>
      <c r="O29" s="135"/>
    </row>
    <row r="30" spans="1:23" ht="30" customHeight="1" outlineLevel="1" x14ac:dyDescent="0.25">
      <c r="A30" s="9"/>
      <c r="B30" s="71"/>
      <c r="C30" s="5"/>
      <c r="D30" s="5"/>
      <c r="E30" s="5"/>
      <c r="F30" s="5"/>
      <c r="G30" s="5"/>
      <c r="H30" s="70"/>
      <c r="I30" s="145"/>
      <c r="J30" s="146"/>
      <c r="K30" s="147"/>
      <c r="L30" s="148"/>
      <c r="M30" s="148"/>
      <c r="N30" s="132">
        <f t="shared" si="1"/>
        <v>0</v>
      </c>
      <c r="O30" s="135"/>
    </row>
    <row r="31" spans="1:23" ht="30" customHeight="1" outlineLevel="1" x14ac:dyDescent="0.25">
      <c r="A31" s="9"/>
      <c r="B31" s="71"/>
      <c r="C31" s="5"/>
      <c r="D31" s="5"/>
      <c r="E31" s="5"/>
      <c r="F31" s="5"/>
      <c r="G31" s="5"/>
      <c r="H31" s="70"/>
      <c r="I31" s="145"/>
      <c r="J31" s="146"/>
      <c r="K31" s="147"/>
      <c r="L31" s="148"/>
      <c r="M31" s="148"/>
      <c r="N31" s="132">
        <f t="shared" si="1"/>
        <v>0</v>
      </c>
      <c r="O31" s="135"/>
    </row>
    <row r="32" spans="1:23" ht="30" customHeight="1" outlineLevel="1" x14ac:dyDescent="0.25">
      <c r="A32" s="9"/>
      <c r="B32" s="71"/>
      <c r="C32" s="5"/>
      <c r="D32" s="5"/>
      <c r="E32" s="5"/>
      <c r="F32" s="5"/>
      <c r="G32" s="5"/>
      <c r="H32" s="70"/>
      <c r="I32" s="145"/>
      <c r="J32" s="146"/>
      <c r="K32" s="147"/>
      <c r="L32" s="148"/>
      <c r="M32" s="148"/>
      <c r="N32" s="132">
        <f t="shared" si="1"/>
        <v>0</v>
      </c>
      <c r="O32" s="135"/>
    </row>
    <row r="33" spans="1:16" ht="30" customHeight="1" outlineLevel="1" x14ac:dyDescent="0.25">
      <c r="A33" s="9"/>
      <c r="B33" s="71"/>
      <c r="C33" s="5"/>
      <c r="D33" s="5"/>
      <c r="E33" s="5"/>
      <c r="F33" s="5"/>
      <c r="G33" s="5"/>
      <c r="H33" s="70"/>
      <c r="I33" s="145"/>
      <c r="J33" s="146"/>
      <c r="K33" s="147"/>
      <c r="L33" s="148"/>
      <c r="M33" s="148"/>
      <c r="N33" s="132">
        <f t="shared" si="1"/>
        <v>0</v>
      </c>
      <c r="O33" s="135"/>
    </row>
    <row r="34" spans="1:16" ht="30" customHeight="1" outlineLevel="1" x14ac:dyDescent="0.25">
      <c r="A34" s="9"/>
      <c r="B34" s="71"/>
      <c r="C34" s="5"/>
      <c r="D34" s="5"/>
      <c r="E34" s="5"/>
      <c r="F34" s="5"/>
      <c r="G34" s="5"/>
      <c r="H34" s="70"/>
      <c r="I34" s="145"/>
      <c r="J34" s="146"/>
      <c r="K34" s="147"/>
      <c r="L34" s="148"/>
      <c r="M34" s="148"/>
      <c r="N34" s="132">
        <f t="shared" si="0"/>
        <v>0</v>
      </c>
      <c r="O34" s="135"/>
    </row>
    <row r="35" spans="1:16" ht="30" customHeight="1" outlineLevel="1" x14ac:dyDescent="0.25">
      <c r="A35" s="9"/>
      <c r="B35" s="71"/>
      <c r="C35" s="5"/>
      <c r="D35" s="5"/>
      <c r="E35" s="5"/>
      <c r="F35" s="5"/>
      <c r="G35" s="5"/>
      <c r="H35" s="70"/>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str">
        <f>VLOOKUP(B20,EAS!A2:B1439,2,0)</f>
        <v>ASOCIACIÓN DE MUJERES CABEZA DE FAMILIA DESPLAZADAS POR LA VIOLENCIA EN LA COSTA ATLANTICA Y COLOMBIA - ASOMUDFAVIC</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t="s">
        <v>2753</v>
      </c>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t="s">
        <v>2672</v>
      </c>
      <c r="C48" s="122" t="s">
        <v>31</v>
      </c>
      <c r="D48" s="119" t="s">
        <v>2743</v>
      </c>
      <c r="E48" s="141">
        <v>43313</v>
      </c>
      <c r="F48" s="141">
        <v>43449</v>
      </c>
      <c r="G48" s="168">
        <f>IF(AND(E48&lt;&gt;"",F48&lt;&gt;""),((F48-E48)/30),"")</f>
        <v>4.5333333333333332</v>
      </c>
      <c r="H48" s="120" t="s">
        <v>2745</v>
      </c>
      <c r="I48" s="119" t="s">
        <v>208</v>
      </c>
      <c r="J48" s="119" t="s">
        <v>254</v>
      </c>
      <c r="K48" s="121">
        <v>747580879</v>
      </c>
      <c r="L48" s="115" t="s">
        <v>1148</v>
      </c>
      <c r="M48" s="116"/>
      <c r="N48" s="122" t="s">
        <v>27</v>
      </c>
      <c r="O48" s="122" t="s">
        <v>26</v>
      </c>
      <c r="P48" s="79"/>
    </row>
    <row r="49" spans="1:16" s="6" customFormat="1" ht="24.75" customHeight="1" x14ac:dyDescent="0.25">
      <c r="A49" s="139">
        <v>2</v>
      </c>
      <c r="B49" s="120" t="s">
        <v>2672</v>
      </c>
      <c r="C49" s="122" t="s">
        <v>31</v>
      </c>
      <c r="D49" s="119" t="s">
        <v>2743</v>
      </c>
      <c r="E49" s="141">
        <v>43313</v>
      </c>
      <c r="F49" s="141">
        <v>43449</v>
      </c>
      <c r="G49" s="168">
        <f t="shared" ref="G49:G107" si="2">IF(AND(E49&lt;&gt;"",F49&lt;&gt;""),((F49-E49)/30),"")</f>
        <v>4.5333333333333332</v>
      </c>
      <c r="H49" s="120" t="s">
        <v>2745</v>
      </c>
      <c r="I49" s="119" t="s">
        <v>208</v>
      </c>
      <c r="J49" s="119" t="s">
        <v>220</v>
      </c>
      <c r="K49" s="121">
        <v>747580879</v>
      </c>
      <c r="L49" s="122" t="s">
        <v>1148</v>
      </c>
      <c r="M49" s="116"/>
      <c r="N49" s="122" t="s">
        <v>27</v>
      </c>
      <c r="O49" s="122" t="s">
        <v>26</v>
      </c>
      <c r="P49" s="79"/>
    </row>
    <row r="50" spans="1:16" s="6" customFormat="1" ht="24.75" customHeight="1" x14ac:dyDescent="0.25">
      <c r="A50" s="139">
        <v>3</v>
      </c>
      <c r="B50" s="120" t="s">
        <v>2672</v>
      </c>
      <c r="C50" s="122" t="s">
        <v>31</v>
      </c>
      <c r="D50" s="119" t="s">
        <v>2743</v>
      </c>
      <c r="E50" s="141">
        <v>43313</v>
      </c>
      <c r="F50" s="141">
        <v>43449</v>
      </c>
      <c r="G50" s="168">
        <f t="shared" si="2"/>
        <v>4.5333333333333332</v>
      </c>
      <c r="H50" s="120" t="s">
        <v>2745</v>
      </c>
      <c r="I50" s="119" t="s">
        <v>208</v>
      </c>
      <c r="J50" s="119" t="s">
        <v>223</v>
      </c>
      <c r="K50" s="121">
        <v>747580879</v>
      </c>
      <c r="L50" s="122" t="s">
        <v>1148</v>
      </c>
      <c r="M50" s="116"/>
      <c r="N50" s="122" t="s">
        <v>27</v>
      </c>
      <c r="O50" s="122" t="s">
        <v>26</v>
      </c>
      <c r="P50" s="79"/>
    </row>
    <row r="51" spans="1:16" s="6" customFormat="1" ht="24.75" customHeight="1" outlineLevel="1" x14ac:dyDescent="0.25">
      <c r="A51" s="139">
        <v>4</v>
      </c>
      <c r="B51" s="120" t="s">
        <v>2672</v>
      </c>
      <c r="C51" s="122" t="s">
        <v>31</v>
      </c>
      <c r="D51" s="119" t="s">
        <v>2743</v>
      </c>
      <c r="E51" s="141">
        <v>43313</v>
      </c>
      <c r="F51" s="141">
        <v>43449</v>
      </c>
      <c r="G51" s="168">
        <f t="shared" si="2"/>
        <v>4.5333333333333332</v>
      </c>
      <c r="H51" s="120" t="s">
        <v>2745</v>
      </c>
      <c r="I51" s="119" t="s">
        <v>208</v>
      </c>
      <c r="J51" s="119" t="s">
        <v>239</v>
      </c>
      <c r="K51" s="121">
        <v>747580879</v>
      </c>
      <c r="L51" s="122" t="s">
        <v>1148</v>
      </c>
      <c r="M51" s="116"/>
      <c r="N51" s="122" t="s">
        <v>27</v>
      </c>
      <c r="O51" s="122" t="s">
        <v>26</v>
      </c>
      <c r="P51" s="79"/>
    </row>
    <row r="52" spans="1:16" s="7" customFormat="1" ht="24.75" customHeight="1" outlineLevel="1" x14ac:dyDescent="0.25">
      <c r="A52" s="140">
        <v>5</v>
      </c>
      <c r="B52" s="120" t="s">
        <v>2672</v>
      </c>
      <c r="C52" s="122" t="s">
        <v>31</v>
      </c>
      <c r="D52" s="119" t="s">
        <v>2744</v>
      </c>
      <c r="E52" s="141">
        <v>43451</v>
      </c>
      <c r="F52" s="141">
        <v>43921</v>
      </c>
      <c r="G52" s="168">
        <f t="shared" si="2"/>
        <v>15.666666666666666</v>
      </c>
      <c r="H52" s="120" t="s">
        <v>2746</v>
      </c>
      <c r="I52" s="119" t="s">
        <v>208</v>
      </c>
      <c r="J52" s="119" t="s">
        <v>254</v>
      </c>
      <c r="K52" s="121">
        <v>2799780885</v>
      </c>
      <c r="L52" s="122" t="s">
        <v>1148</v>
      </c>
      <c r="M52" s="116"/>
      <c r="N52" s="122" t="s">
        <v>27</v>
      </c>
      <c r="O52" s="122" t="s">
        <v>26</v>
      </c>
      <c r="P52" s="80"/>
    </row>
    <row r="53" spans="1:16" s="7" customFormat="1" ht="24.75" customHeight="1" outlineLevel="1" x14ac:dyDescent="0.25">
      <c r="A53" s="140">
        <v>6</v>
      </c>
      <c r="B53" s="120" t="s">
        <v>2672</v>
      </c>
      <c r="C53" s="122" t="s">
        <v>31</v>
      </c>
      <c r="D53" s="119" t="s">
        <v>2744</v>
      </c>
      <c r="E53" s="141">
        <v>43451</v>
      </c>
      <c r="F53" s="141">
        <v>43921</v>
      </c>
      <c r="G53" s="168">
        <f t="shared" si="2"/>
        <v>15.666666666666666</v>
      </c>
      <c r="H53" s="120" t="s">
        <v>2746</v>
      </c>
      <c r="I53" s="119" t="s">
        <v>208</v>
      </c>
      <c r="J53" s="119" t="s">
        <v>220</v>
      </c>
      <c r="K53" s="121">
        <v>2799780885</v>
      </c>
      <c r="L53" s="122" t="s">
        <v>1148</v>
      </c>
      <c r="M53" s="116"/>
      <c r="N53" s="122" t="s">
        <v>27</v>
      </c>
      <c r="O53" s="122" t="s">
        <v>26</v>
      </c>
      <c r="P53" s="80"/>
    </row>
    <row r="54" spans="1:16" s="7" customFormat="1" ht="24.75" customHeight="1" outlineLevel="1" x14ac:dyDescent="0.25">
      <c r="A54" s="140">
        <v>7</v>
      </c>
      <c r="B54" s="120" t="s">
        <v>2672</v>
      </c>
      <c r="C54" s="122" t="s">
        <v>31</v>
      </c>
      <c r="D54" s="119" t="s">
        <v>2744</v>
      </c>
      <c r="E54" s="141">
        <v>43451</v>
      </c>
      <c r="F54" s="141">
        <v>43921</v>
      </c>
      <c r="G54" s="168">
        <f t="shared" si="2"/>
        <v>15.666666666666666</v>
      </c>
      <c r="H54" s="120" t="s">
        <v>2746</v>
      </c>
      <c r="I54" s="119" t="s">
        <v>208</v>
      </c>
      <c r="J54" s="119" t="s">
        <v>223</v>
      </c>
      <c r="K54" s="117">
        <v>2799780885</v>
      </c>
      <c r="L54" s="122" t="s">
        <v>1148</v>
      </c>
      <c r="M54" s="116"/>
      <c r="N54" s="122" t="s">
        <v>27</v>
      </c>
      <c r="O54" s="122" t="s">
        <v>26</v>
      </c>
      <c r="P54" s="80"/>
    </row>
    <row r="55" spans="1:16" s="7" customFormat="1" ht="24.75" customHeight="1" outlineLevel="1" x14ac:dyDescent="0.25">
      <c r="A55" s="140">
        <v>8</v>
      </c>
      <c r="B55" s="120" t="s">
        <v>2672</v>
      </c>
      <c r="C55" s="112" t="s">
        <v>31</v>
      </c>
      <c r="D55" s="111" t="s">
        <v>2744</v>
      </c>
      <c r="E55" s="141">
        <v>43451</v>
      </c>
      <c r="F55" s="141">
        <v>43921</v>
      </c>
      <c r="G55" s="168">
        <f t="shared" si="2"/>
        <v>15.666666666666666</v>
      </c>
      <c r="H55" s="114" t="s">
        <v>2746</v>
      </c>
      <c r="I55" s="113" t="s">
        <v>208</v>
      </c>
      <c r="J55" s="113" t="s">
        <v>239</v>
      </c>
      <c r="K55" s="117">
        <v>2799780885</v>
      </c>
      <c r="L55" s="115" t="s">
        <v>1148</v>
      </c>
      <c r="M55" s="116"/>
      <c r="N55" s="115" t="s">
        <v>27</v>
      </c>
      <c r="O55" s="115" t="s">
        <v>26</v>
      </c>
      <c r="P55" s="80"/>
    </row>
    <row r="56" spans="1:16" s="7" customFormat="1" ht="24.75" customHeight="1" outlineLevel="1" x14ac:dyDescent="0.25">
      <c r="A56" s="140">
        <v>9</v>
      </c>
      <c r="B56" s="120" t="s">
        <v>2672</v>
      </c>
      <c r="C56" s="112" t="s">
        <v>31</v>
      </c>
      <c r="D56" s="111" t="s">
        <v>2744</v>
      </c>
      <c r="E56" s="141">
        <v>43451</v>
      </c>
      <c r="F56" s="141">
        <v>43921</v>
      </c>
      <c r="G56" s="168">
        <f t="shared" si="2"/>
        <v>15.666666666666666</v>
      </c>
      <c r="H56" s="114" t="s">
        <v>2746</v>
      </c>
      <c r="I56" s="113" t="s">
        <v>208</v>
      </c>
      <c r="J56" s="113" t="s">
        <v>222</v>
      </c>
      <c r="K56" s="117">
        <v>2799780885</v>
      </c>
      <c r="L56" s="115" t="s">
        <v>1148</v>
      </c>
      <c r="M56" s="116"/>
      <c r="N56" s="115" t="s">
        <v>27</v>
      </c>
      <c r="O56" s="115" t="s">
        <v>26</v>
      </c>
      <c r="P56" s="80"/>
    </row>
    <row r="57" spans="1:16" s="7" customFormat="1" ht="24.75" customHeight="1" outlineLevel="1" x14ac:dyDescent="0.25">
      <c r="A57" s="140">
        <v>10</v>
      </c>
      <c r="B57" s="64"/>
      <c r="C57" s="65"/>
      <c r="D57" s="63"/>
      <c r="E57" s="141"/>
      <c r="F57" s="141"/>
      <c r="G57" s="168" t="str">
        <f t="shared" si="2"/>
        <v/>
      </c>
      <c r="H57" s="64"/>
      <c r="I57" s="63"/>
      <c r="J57" s="63"/>
      <c r="K57" s="66"/>
      <c r="L57" s="65"/>
      <c r="M57" s="67"/>
      <c r="N57" s="65"/>
      <c r="O57" s="65"/>
      <c r="P57" s="80"/>
    </row>
    <row r="58" spans="1:16" s="7" customFormat="1" ht="24.75" customHeight="1" outlineLevel="1" x14ac:dyDescent="0.25">
      <c r="A58" s="140">
        <v>11</v>
      </c>
      <c r="B58" s="64"/>
      <c r="C58" s="65"/>
      <c r="D58" s="63"/>
      <c r="E58" s="141"/>
      <c r="F58" s="141"/>
      <c r="G58" s="168" t="str">
        <f t="shared" si="2"/>
        <v/>
      </c>
      <c r="H58" s="64"/>
      <c r="I58" s="63"/>
      <c r="J58" s="63"/>
      <c r="K58" s="66"/>
      <c r="L58" s="65"/>
      <c r="M58" s="67"/>
      <c r="N58" s="65"/>
      <c r="O58" s="65"/>
      <c r="P58" s="80"/>
    </row>
    <row r="59" spans="1:16" s="7" customFormat="1" ht="24.75" customHeight="1" outlineLevel="1" x14ac:dyDescent="0.25">
      <c r="A59" s="140">
        <v>12</v>
      </c>
      <c r="B59" s="64"/>
      <c r="C59" s="65"/>
      <c r="D59" s="63"/>
      <c r="E59" s="141"/>
      <c r="F59" s="141"/>
      <c r="G59" s="168" t="str">
        <f t="shared" si="2"/>
        <v/>
      </c>
      <c r="H59" s="64"/>
      <c r="I59" s="63"/>
      <c r="J59" s="63"/>
      <c r="K59" s="66"/>
      <c r="L59" s="65"/>
      <c r="M59" s="67"/>
      <c r="N59" s="65"/>
      <c r="O59" s="65"/>
      <c r="P59" s="80"/>
    </row>
    <row r="60" spans="1:16" s="7" customFormat="1" ht="24.75" customHeight="1" outlineLevel="1" x14ac:dyDescent="0.25">
      <c r="A60" s="140">
        <v>13</v>
      </c>
      <c r="B60" s="64"/>
      <c r="C60" s="65"/>
      <c r="D60" s="63"/>
      <c r="E60" s="141"/>
      <c r="F60" s="141"/>
      <c r="G60" s="168" t="str">
        <f t="shared" si="2"/>
        <v/>
      </c>
      <c r="H60" s="64"/>
      <c r="I60" s="63"/>
      <c r="J60" s="63"/>
      <c r="K60" s="66"/>
      <c r="L60" s="65"/>
      <c r="M60" s="67"/>
      <c r="N60" s="65"/>
      <c r="O60" s="65"/>
      <c r="P60" s="80"/>
    </row>
    <row r="61" spans="1:16" s="7" customFormat="1" ht="24.75" customHeight="1" outlineLevel="1" x14ac:dyDescent="0.25">
      <c r="A61" s="140">
        <v>14</v>
      </c>
      <c r="B61" s="64"/>
      <c r="C61" s="65"/>
      <c r="D61" s="63"/>
      <c r="E61" s="141"/>
      <c r="F61" s="141"/>
      <c r="G61" s="168" t="str">
        <f t="shared" si="2"/>
        <v/>
      </c>
      <c r="H61" s="64"/>
      <c r="I61" s="63"/>
      <c r="J61" s="63"/>
      <c r="K61" s="66"/>
      <c r="L61" s="65"/>
      <c r="M61" s="67"/>
      <c r="N61" s="65"/>
      <c r="O61" s="65"/>
      <c r="P61" s="80"/>
    </row>
    <row r="62" spans="1:16" s="7" customFormat="1" ht="24.75" customHeight="1" outlineLevel="1" x14ac:dyDescent="0.25">
      <c r="A62" s="140">
        <v>15</v>
      </c>
      <c r="B62" s="64"/>
      <c r="C62" s="65"/>
      <c r="D62" s="63"/>
      <c r="E62" s="141"/>
      <c r="F62" s="141"/>
      <c r="G62" s="168" t="str">
        <f t="shared" si="2"/>
        <v/>
      </c>
      <c r="H62" s="64"/>
      <c r="I62" s="63"/>
      <c r="J62" s="63"/>
      <c r="K62" s="66"/>
      <c r="L62" s="65"/>
      <c r="M62" s="67"/>
      <c r="N62" s="65"/>
      <c r="O62" s="65"/>
      <c r="P62" s="80"/>
    </row>
    <row r="63" spans="1:16" s="7" customFormat="1" ht="24.75" customHeight="1" outlineLevel="1" x14ac:dyDescent="0.25">
      <c r="A63" s="140">
        <v>16</v>
      </c>
      <c r="B63" s="64"/>
      <c r="C63" s="65"/>
      <c r="D63" s="63"/>
      <c r="E63" s="141"/>
      <c r="F63" s="141"/>
      <c r="G63" s="168" t="str">
        <f t="shared" si="2"/>
        <v/>
      </c>
      <c r="H63" s="64"/>
      <c r="I63" s="63"/>
      <c r="J63" s="63"/>
      <c r="K63" s="66"/>
      <c r="L63" s="65"/>
      <c r="M63" s="67"/>
      <c r="N63" s="65"/>
      <c r="O63" s="65"/>
      <c r="P63" s="80"/>
    </row>
    <row r="64" spans="1:16" s="7" customFormat="1" ht="24.75" customHeight="1" outlineLevel="1" x14ac:dyDescent="0.25">
      <c r="A64" s="140">
        <v>17</v>
      </c>
      <c r="B64" s="64"/>
      <c r="C64" s="65"/>
      <c r="D64" s="63"/>
      <c r="E64" s="141"/>
      <c r="F64" s="141"/>
      <c r="G64" s="168" t="str">
        <f t="shared" si="2"/>
        <v/>
      </c>
      <c r="H64" s="64"/>
      <c r="I64" s="63"/>
      <c r="J64" s="63"/>
      <c r="K64" s="66"/>
      <c r="L64" s="65"/>
      <c r="M64" s="67"/>
      <c r="N64" s="65"/>
      <c r="O64" s="65"/>
      <c r="P64" s="80"/>
    </row>
    <row r="65" spans="1:16" s="7" customFormat="1" ht="24.75" customHeight="1" outlineLevel="1" x14ac:dyDescent="0.25">
      <c r="A65" s="140">
        <v>18</v>
      </c>
      <c r="B65" s="64"/>
      <c r="C65" s="65"/>
      <c r="D65" s="63"/>
      <c r="E65" s="141"/>
      <c r="F65" s="141"/>
      <c r="G65" s="168" t="str">
        <f t="shared" si="2"/>
        <v/>
      </c>
      <c r="H65" s="64"/>
      <c r="I65" s="63"/>
      <c r="J65" s="63"/>
      <c r="K65" s="66"/>
      <c r="L65" s="65"/>
      <c r="M65" s="67"/>
      <c r="N65" s="65"/>
      <c r="O65" s="65"/>
      <c r="P65" s="80"/>
    </row>
    <row r="66" spans="1:16" s="7" customFormat="1" ht="24.75" customHeight="1" outlineLevel="1" x14ac:dyDescent="0.25">
      <c r="A66" s="140">
        <v>19</v>
      </c>
      <c r="B66" s="64"/>
      <c r="C66" s="65"/>
      <c r="D66" s="63"/>
      <c r="E66" s="141"/>
      <c r="F66" s="141"/>
      <c r="G66" s="168" t="str">
        <f t="shared" si="2"/>
        <v/>
      </c>
      <c r="H66" s="64"/>
      <c r="I66" s="63"/>
      <c r="J66" s="63"/>
      <c r="K66" s="66"/>
      <c r="L66" s="65"/>
      <c r="M66" s="67"/>
      <c r="N66" s="65"/>
      <c r="O66" s="65"/>
      <c r="P66" s="80"/>
    </row>
    <row r="67" spans="1:16" s="7" customFormat="1" ht="24.75" customHeight="1" outlineLevel="1" x14ac:dyDescent="0.25">
      <c r="A67" s="140">
        <v>20</v>
      </c>
      <c r="B67" s="64"/>
      <c r="C67" s="65"/>
      <c r="D67" s="63"/>
      <c r="E67" s="141"/>
      <c r="F67" s="141"/>
      <c r="G67" s="168" t="str">
        <f t="shared" si="2"/>
        <v/>
      </c>
      <c r="H67" s="64"/>
      <c r="I67" s="63"/>
      <c r="J67" s="63"/>
      <c r="K67" s="66"/>
      <c r="L67" s="65"/>
      <c r="M67" s="67"/>
      <c r="N67" s="65"/>
      <c r="O67" s="65"/>
      <c r="P67" s="80"/>
    </row>
    <row r="68" spans="1:16" s="7" customFormat="1" ht="24.75" customHeight="1" outlineLevel="1" x14ac:dyDescent="0.25">
      <c r="A68" s="139">
        <v>21</v>
      </c>
      <c r="B68" s="120"/>
      <c r="C68" s="122"/>
      <c r="D68" s="119"/>
      <c r="E68" s="141"/>
      <c r="F68" s="141"/>
      <c r="G68" s="168" t="str">
        <f t="shared" si="2"/>
        <v/>
      </c>
      <c r="H68" s="120"/>
      <c r="I68" s="119"/>
      <c r="J68" s="119"/>
      <c r="K68" s="121"/>
      <c r="L68" s="122"/>
      <c r="M68" s="116"/>
      <c r="N68" s="122"/>
      <c r="O68" s="122"/>
      <c r="P68" s="80"/>
    </row>
    <row r="69" spans="1:16" s="7" customFormat="1" ht="24.75" customHeight="1" outlineLevel="1" x14ac:dyDescent="0.25">
      <c r="A69" s="139">
        <v>22</v>
      </c>
      <c r="B69" s="120"/>
      <c r="C69" s="122"/>
      <c r="D69" s="119"/>
      <c r="E69" s="141"/>
      <c r="F69" s="141"/>
      <c r="G69" s="168" t="str">
        <f t="shared" si="2"/>
        <v/>
      </c>
      <c r="H69" s="120"/>
      <c r="I69" s="119"/>
      <c r="J69" s="119"/>
      <c r="K69" s="121"/>
      <c r="L69" s="122"/>
      <c r="M69" s="116"/>
      <c r="N69" s="122"/>
      <c r="O69" s="122"/>
      <c r="P69" s="80"/>
    </row>
    <row r="70" spans="1:16" s="7" customFormat="1" ht="24.75" customHeight="1" outlineLevel="1" x14ac:dyDescent="0.25">
      <c r="A70" s="139">
        <v>23</v>
      </c>
      <c r="B70" s="120"/>
      <c r="C70" s="122"/>
      <c r="D70" s="119"/>
      <c r="E70" s="141"/>
      <c r="F70" s="141"/>
      <c r="G70" s="168" t="str">
        <f t="shared" si="2"/>
        <v/>
      </c>
      <c r="H70" s="120"/>
      <c r="I70" s="119"/>
      <c r="J70" s="119"/>
      <c r="K70" s="121"/>
      <c r="L70" s="122"/>
      <c r="M70" s="116"/>
      <c r="N70" s="122"/>
      <c r="O70" s="122"/>
      <c r="P70" s="80"/>
    </row>
    <row r="71" spans="1:16" s="7" customFormat="1" ht="24.75" customHeight="1" outlineLevel="1" x14ac:dyDescent="0.25">
      <c r="A71" s="139">
        <v>24</v>
      </c>
      <c r="B71" s="120"/>
      <c r="C71" s="122"/>
      <c r="D71" s="119"/>
      <c r="E71" s="141"/>
      <c r="F71" s="141"/>
      <c r="G71" s="168" t="str">
        <f t="shared" si="2"/>
        <v/>
      </c>
      <c r="H71" s="120"/>
      <c r="I71" s="119"/>
      <c r="J71" s="119"/>
      <c r="K71" s="121"/>
      <c r="L71" s="122"/>
      <c r="M71" s="116"/>
      <c r="N71" s="122"/>
      <c r="O71" s="122"/>
      <c r="P71" s="80"/>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0"/>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0"/>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0"/>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0"/>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0"/>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0"/>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0"/>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0"/>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0"/>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0"/>
    </row>
    <row r="82" spans="1:16" s="7" customFormat="1" ht="24.75" customHeight="1" outlineLevel="1" x14ac:dyDescent="0.25">
      <c r="A82" s="140">
        <v>35</v>
      </c>
      <c r="B82" s="120"/>
      <c r="C82" s="122"/>
      <c r="D82" s="119"/>
      <c r="E82" s="141"/>
      <c r="F82" s="141"/>
      <c r="G82" s="168" t="str">
        <f t="shared" si="2"/>
        <v/>
      </c>
      <c r="H82" s="120"/>
      <c r="I82" s="119"/>
      <c r="J82" s="119"/>
      <c r="K82" s="121"/>
      <c r="L82" s="122"/>
      <c r="M82" s="116"/>
      <c r="N82" s="122"/>
      <c r="O82" s="122"/>
      <c r="P82" s="80"/>
    </row>
    <row r="83" spans="1:16" s="7" customFormat="1" ht="24.75" customHeight="1" outlineLevel="1" x14ac:dyDescent="0.25">
      <c r="A83" s="140">
        <v>36</v>
      </c>
      <c r="B83" s="64"/>
      <c r="C83" s="65"/>
      <c r="D83" s="63"/>
      <c r="E83" s="141"/>
      <c r="F83" s="141"/>
      <c r="G83" s="168" t="str">
        <f t="shared" si="2"/>
        <v/>
      </c>
      <c r="H83" s="64"/>
      <c r="I83" s="63"/>
      <c r="J83" s="63"/>
      <c r="K83" s="66"/>
      <c r="L83" s="65"/>
      <c r="M83" s="67"/>
      <c r="N83" s="65"/>
      <c r="O83" s="65"/>
      <c r="P83" s="80"/>
    </row>
    <row r="84" spans="1:16" s="7" customFormat="1" ht="24.75" customHeight="1" outlineLevel="1" x14ac:dyDescent="0.25">
      <c r="A84" s="140">
        <v>37</v>
      </c>
      <c r="B84" s="64"/>
      <c r="C84" s="65"/>
      <c r="D84" s="63"/>
      <c r="E84" s="141"/>
      <c r="F84" s="141"/>
      <c r="G84" s="168" t="str">
        <f t="shared" si="2"/>
        <v/>
      </c>
      <c r="H84" s="64"/>
      <c r="I84" s="63"/>
      <c r="J84" s="63"/>
      <c r="K84" s="66"/>
      <c r="L84" s="65"/>
      <c r="M84" s="67"/>
      <c r="N84" s="65"/>
      <c r="O84" s="65"/>
      <c r="P84" s="80"/>
    </row>
    <row r="85" spans="1:16" s="7" customFormat="1" ht="24.75" customHeight="1" outlineLevel="1" x14ac:dyDescent="0.25">
      <c r="A85" s="140">
        <v>38</v>
      </c>
      <c r="B85" s="64"/>
      <c r="C85" s="65"/>
      <c r="D85" s="63"/>
      <c r="E85" s="141"/>
      <c r="F85" s="141"/>
      <c r="G85" s="168" t="str">
        <f t="shared" si="2"/>
        <v/>
      </c>
      <c r="H85" s="64"/>
      <c r="I85" s="63"/>
      <c r="J85" s="63"/>
      <c r="K85" s="66"/>
      <c r="L85" s="65"/>
      <c r="M85" s="67"/>
      <c r="N85" s="65"/>
      <c r="O85" s="65"/>
      <c r="P85" s="80"/>
    </row>
    <row r="86" spans="1:16" s="7" customFormat="1" ht="24.75" customHeight="1" outlineLevel="1" x14ac:dyDescent="0.25">
      <c r="A86" s="140">
        <v>39</v>
      </c>
      <c r="B86" s="64"/>
      <c r="C86" s="65"/>
      <c r="D86" s="63"/>
      <c r="E86" s="141"/>
      <c r="F86" s="141"/>
      <c r="G86" s="168" t="str">
        <f t="shared" si="2"/>
        <v/>
      </c>
      <c r="H86" s="64"/>
      <c r="I86" s="63"/>
      <c r="J86" s="63"/>
      <c r="K86" s="66"/>
      <c r="L86" s="65"/>
      <c r="M86" s="67"/>
      <c r="N86" s="65"/>
      <c r="O86" s="65"/>
      <c r="P86" s="80"/>
    </row>
    <row r="87" spans="1:16" s="7" customFormat="1" ht="24.75" customHeight="1" outlineLevel="1" x14ac:dyDescent="0.25">
      <c r="A87" s="140">
        <v>40</v>
      </c>
      <c r="B87" s="64"/>
      <c r="C87" s="65"/>
      <c r="D87" s="63"/>
      <c r="E87" s="141"/>
      <c r="F87" s="141"/>
      <c r="G87" s="168" t="str">
        <f t="shared" si="2"/>
        <v/>
      </c>
      <c r="H87" s="64"/>
      <c r="I87" s="63"/>
      <c r="J87" s="63"/>
      <c r="K87" s="66"/>
      <c r="L87" s="65"/>
      <c r="M87" s="67"/>
      <c r="N87" s="65"/>
      <c r="O87" s="65"/>
      <c r="P87" s="80"/>
    </row>
    <row r="88" spans="1:16" s="7" customFormat="1" ht="24.75" customHeight="1" outlineLevel="1" x14ac:dyDescent="0.25">
      <c r="A88" s="139">
        <v>41</v>
      </c>
      <c r="B88" s="64"/>
      <c r="C88" s="65"/>
      <c r="D88" s="63"/>
      <c r="E88" s="141"/>
      <c r="F88" s="141"/>
      <c r="G88" s="168" t="str">
        <f t="shared" si="2"/>
        <v/>
      </c>
      <c r="H88" s="64"/>
      <c r="I88" s="63"/>
      <c r="J88" s="63"/>
      <c r="K88" s="66"/>
      <c r="L88" s="65"/>
      <c r="M88" s="67"/>
      <c r="N88" s="65"/>
      <c r="O88" s="65"/>
      <c r="P88" s="80"/>
    </row>
    <row r="89" spans="1:16" s="7" customFormat="1" ht="24.75" customHeight="1" outlineLevel="1" x14ac:dyDescent="0.25">
      <c r="A89" s="139">
        <v>42</v>
      </c>
      <c r="B89" s="64"/>
      <c r="C89" s="65"/>
      <c r="D89" s="63"/>
      <c r="E89" s="141"/>
      <c r="F89" s="141"/>
      <c r="G89" s="168" t="str">
        <f t="shared" si="2"/>
        <v/>
      </c>
      <c r="H89" s="64"/>
      <c r="I89" s="63"/>
      <c r="J89" s="63"/>
      <c r="K89" s="66"/>
      <c r="L89" s="65"/>
      <c r="M89" s="67"/>
      <c r="N89" s="65"/>
      <c r="O89" s="65"/>
      <c r="P89" s="80"/>
    </row>
    <row r="90" spans="1:16" s="7" customFormat="1" ht="24.75" customHeight="1" outlineLevel="1" x14ac:dyDescent="0.25">
      <c r="A90" s="139">
        <v>43</v>
      </c>
      <c r="B90" s="64"/>
      <c r="C90" s="65"/>
      <c r="D90" s="63"/>
      <c r="E90" s="141"/>
      <c r="F90" s="141"/>
      <c r="G90" s="168" t="str">
        <f t="shared" si="2"/>
        <v/>
      </c>
      <c r="H90" s="64"/>
      <c r="I90" s="63"/>
      <c r="J90" s="63"/>
      <c r="K90" s="66"/>
      <c r="L90" s="65"/>
      <c r="M90" s="67"/>
      <c r="N90" s="65"/>
      <c r="O90" s="65"/>
      <c r="P90" s="80"/>
    </row>
    <row r="91" spans="1:16" s="7" customFormat="1" ht="24.75" customHeight="1" outlineLevel="1" x14ac:dyDescent="0.25">
      <c r="A91" s="139">
        <v>44</v>
      </c>
      <c r="B91" s="64"/>
      <c r="C91" s="65"/>
      <c r="D91" s="63"/>
      <c r="E91" s="141"/>
      <c r="F91" s="141"/>
      <c r="G91" s="168" t="str">
        <f t="shared" si="2"/>
        <v/>
      </c>
      <c r="H91" s="64"/>
      <c r="I91" s="63"/>
      <c r="J91" s="63"/>
      <c r="K91" s="66"/>
      <c r="L91" s="65"/>
      <c r="M91" s="67"/>
      <c r="N91" s="65"/>
      <c r="O91" s="65"/>
      <c r="P91" s="80"/>
    </row>
    <row r="92" spans="1:16" s="7" customFormat="1" ht="24.75" customHeight="1" outlineLevel="1" x14ac:dyDescent="0.25">
      <c r="A92" s="140">
        <v>45</v>
      </c>
      <c r="B92" s="64"/>
      <c r="C92" s="65"/>
      <c r="D92" s="63"/>
      <c r="E92" s="141"/>
      <c r="F92" s="141"/>
      <c r="G92" s="168" t="str">
        <f t="shared" si="2"/>
        <v/>
      </c>
      <c r="H92" s="64"/>
      <c r="I92" s="63"/>
      <c r="J92" s="63"/>
      <c r="K92" s="66"/>
      <c r="L92" s="65"/>
      <c r="M92" s="67"/>
      <c r="N92" s="65"/>
      <c r="O92" s="65"/>
      <c r="P92" s="80"/>
    </row>
    <row r="93" spans="1:16" s="7" customFormat="1" ht="24.75" customHeight="1" outlineLevel="1" x14ac:dyDescent="0.25">
      <c r="A93" s="140">
        <v>46</v>
      </c>
      <c r="B93" s="64"/>
      <c r="C93" s="65"/>
      <c r="D93" s="63"/>
      <c r="E93" s="141"/>
      <c r="F93" s="141"/>
      <c r="G93" s="168" t="str">
        <f t="shared" si="2"/>
        <v/>
      </c>
      <c r="H93" s="64"/>
      <c r="I93" s="63"/>
      <c r="J93" s="63"/>
      <c r="K93" s="66"/>
      <c r="L93" s="65"/>
      <c r="M93" s="67"/>
      <c r="N93" s="65"/>
      <c r="O93" s="65"/>
      <c r="P93" s="80"/>
    </row>
    <row r="94" spans="1:16" s="7" customFormat="1" ht="24.75" customHeight="1" outlineLevel="1" x14ac:dyDescent="0.25">
      <c r="A94" s="140">
        <v>47</v>
      </c>
      <c r="B94" s="64"/>
      <c r="C94" s="65"/>
      <c r="D94" s="63"/>
      <c r="E94" s="141"/>
      <c r="F94" s="141"/>
      <c r="G94" s="168" t="str">
        <f t="shared" si="2"/>
        <v/>
      </c>
      <c r="H94" s="64"/>
      <c r="I94" s="63"/>
      <c r="J94" s="63"/>
      <c r="K94" s="66"/>
      <c r="L94" s="65"/>
      <c r="M94" s="67"/>
      <c r="N94" s="65"/>
      <c r="O94" s="65"/>
      <c r="P94" s="80"/>
    </row>
    <row r="95" spans="1:16" s="7" customFormat="1" ht="24.75" customHeight="1" outlineLevel="1" x14ac:dyDescent="0.25">
      <c r="A95" s="140">
        <v>48</v>
      </c>
      <c r="B95" s="64"/>
      <c r="C95" s="65"/>
      <c r="D95" s="63"/>
      <c r="E95" s="141"/>
      <c r="F95" s="141"/>
      <c r="G95" s="168" t="str">
        <f t="shared" si="2"/>
        <v/>
      </c>
      <c r="H95" s="64"/>
      <c r="I95" s="63"/>
      <c r="J95" s="63"/>
      <c r="K95" s="66"/>
      <c r="L95" s="65"/>
      <c r="M95" s="67"/>
      <c r="N95" s="65"/>
      <c r="O95" s="65"/>
      <c r="P95" s="80"/>
    </row>
    <row r="96" spans="1:16" s="7" customFormat="1" ht="24.75" customHeight="1" outlineLevel="1" x14ac:dyDescent="0.25">
      <c r="A96" s="140">
        <v>49</v>
      </c>
      <c r="B96" s="64"/>
      <c r="C96" s="65"/>
      <c r="D96" s="63"/>
      <c r="E96" s="141"/>
      <c r="F96" s="141"/>
      <c r="G96" s="168" t="str">
        <f t="shared" si="2"/>
        <v/>
      </c>
      <c r="H96" s="64"/>
      <c r="I96" s="63"/>
      <c r="J96" s="63"/>
      <c r="K96" s="66"/>
      <c r="L96" s="65"/>
      <c r="M96" s="67"/>
      <c r="N96" s="65"/>
      <c r="O96" s="65"/>
      <c r="P96" s="80"/>
    </row>
    <row r="97" spans="1:16" s="7" customFormat="1" ht="24.75" customHeight="1" outlineLevel="1" x14ac:dyDescent="0.25">
      <c r="A97" s="140">
        <v>50</v>
      </c>
      <c r="B97" s="64"/>
      <c r="C97" s="65"/>
      <c r="D97" s="63"/>
      <c r="E97" s="141"/>
      <c r="F97" s="141"/>
      <c r="G97" s="168" t="str">
        <f t="shared" si="2"/>
        <v/>
      </c>
      <c r="H97" s="64"/>
      <c r="I97" s="63"/>
      <c r="J97" s="63"/>
      <c r="K97" s="66"/>
      <c r="L97" s="65"/>
      <c r="M97" s="67"/>
      <c r="N97" s="65"/>
      <c r="O97" s="65"/>
      <c r="P97" s="80"/>
    </row>
    <row r="98" spans="1:16" s="7" customFormat="1" ht="24.75" customHeight="1" outlineLevel="1" x14ac:dyDescent="0.25">
      <c r="A98" s="140">
        <v>51</v>
      </c>
      <c r="B98" s="64"/>
      <c r="C98" s="65"/>
      <c r="D98" s="63"/>
      <c r="E98" s="141"/>
      <c r="F98" s="141"/>
      <c r="G98" s="168" t="str">
        <f t="shared" si="2"/>
        <v/>
      </c>
      <c r="H98" s="64"/>
      <c r="I98" s="63"/>
      <c r="J98" s="63"/>
      <c r="K98" s="66"/>
      <c r="L98" s="65"/>
      <c r="M98" s="67"/>
      <c r="N98" s="65"/>
      <c r="O98" s="65"/>
      <c r="P98" s="80"/>
    </row>
    <row r="99" spans="1:16" s="7" customFormat="1" ht="24.75" customHeight="1" outlineLevel="1" x14ac:dyDescent="0.25">
      <c r="A99" s="140">
        <v>52</v>
      </c>
      <c r="B99" s="64"/>
      <c r="C99" s="65"/>
      <c r="D99" s="63"/>
      <c r="E99" s="141"/>
      <c r="F99" s="141"/>
      <c r="G99" s="168" t="str">
        <f t="shared" si="2"/>
        <v/>
      </c>
      <c r="H99" s="64"/>
      <c r="I99" s="63"/>
      <c r="J99" s="63"/>
      <c r="K99" s="66"/>
      <c r="L99" s="65"/>
      <c r="M99" s="67"/>
      <c r="N99" s="65"/>
      <c r="O99" s="65"/>
      <c r="P99" s="80"/>
    </row>
    <row r="100" spans="1:16" s="7" customFormat="1" ht="24.75" customHeight="1" outlineLevel="1" x14ac:dyDescent="0.25">
      <c r="A100" s="140">
        <v>53</v>
      </c>
      <c r="B100" s="64"/>
      <c r="C100" s="65"/>
      <c r="D100" s="63"/>
      <c r="E100" s="141"/>
      <c r="F100" s="141"/>
      <c r="G100" s="168" t="str">
        <f t="shared" si="2"/>
        <v/>
      </c>
      <c r="H100" s="64"/>
      <c r="I100" s="63"/>
      <c r="J100" s="63"/>
      <c r="K100" s="66"/>
      <c r="L100" s="65"/>
      <c r="M100" s="67"/>
      <c r="N100" s="65"/>
      <c r="O100" s="65"/>
      <c r="P100" s="80"/>
    </row>
    <row r="101" spans="1:16" s="7" customFormat="1" ht="24.75" customHeight="1" outlineLevel="1" x14ac:dyDescent="0.25">
      <c r="A101" s="140">
        <v>54</v>
      </c>
      <c r="B101" s="64"/>
      <c r="C101" s="65"/>
      <c r="D101" s="63"/>
      <c r="E101" s="141"/>
      <c r="F101" s="141"/>
      <c r="G101" s="168" t="str">
        <f t="shared" si="2"/>
        <v/>
      </c>
      <c r="H101" s="64"/>
      <c r="I101" s="63"/>
      <c r="J101" s="63"/>
      <c r="K101" s="66"/>
      <c r="L101" s="65"/>
      <c r="M101" s="67"/>
      <c r="N101" s="65"/>
      <c r="O101" s="65"/>
      <c r="P101" s="80"/>
    </row>
    <row r="102" spans="1:16" s="7" customFormat="1" ht="24.75" customHeight="1" outlineLevel="1" x14ac:dyDescent="0.25">
      <c r="A102" s="140">
        <v>55</v>
      </c>
      <c r="B102" s="64"/>
      <c r="C102" s="65"/>
      <c r="D102" s="63"/>
      <c r="E102" s="141"/>
      <c r="F102" s="141"/>
      <c r="G102" s="168" t="str">
        <f t="shared" si="2"/>
        <v/>
      </c>
      <c r="H102" s="64"/>
      <c r="I102" s="63"/>
      <c r="J102" s="63"/>
      <c r="K102" s="66"/>
      <c r="L102" s="65"/>
      <c r="M102" s="67"/>
      <c r="N102" s="65"/>
      <c r="O102" s="65"/>
      <c r="P102" s="80"/>
    </row>
    <row r="103" spans="1:16" s="7" customFormat="1" ht="24.75" customHeight="1" outlineLevel="1" x14ac:dyDescent="0.25">
      <c r="A103" s="140">
        <v>56</v>
      </c>
      <c r="B103" s="64"/>
      <c r="C103" s="65"/>
      <c r="D103" s="63"/>
      <c r="E103" s="141"/>
      <c r="F103" s="141"/>
      <c r="G103" s="168" t="str">
        <f t="shared" si="2"/>
        <v/>
      </c>
      <c r="H103" s="64"/>
      <c r="I103" s="63"/>
      <c r="J103" s="63"/>
      <c r="K103" s="66"/>
      <c r="L103" s="65"/>
      <c r="M103" s="67"/>
      <c r="N103" s="65"/>
      <c r="O103" s="65"/>
      <c r="P103" s="80"/>
    </row>
    <row r="104" spans="1:16" s="7" customFormat="1" ht="24.75" customHeight="1" outlineLevel="1" x14ac:dyDescent="0.25">
      <c r="A104" s="140">
        <v>57</v>
      </c>
      <c r="B104" s="64"/>
      <c r="C104" s="65"/>
      <c r="D104" s="63"/>
      <c r="E104" s="141"/>
      <c r="F104" s="141"/>
      <c r="G104" s="168" t="str">
        <f t="shared" si="2"/>
        <v/>
      </c>
      <c r="H104" s="64"/>
      <c r="I104" s="63"/>
      <c r="J104" s="63"/>
      <c r="K104" s="66"/>
      <c r="L104" s="65"/>
      <c r="M104" s="67"/>
      <c r="N104" s="65"/>
      <c r="O104" s="65"/>
      <c r="P104" s="80"/>
    </row>
    <row r="105" spans="1:16" s="7" customFormat="1" ht="24.75" customHeight="1" outlineLevel="1" x14ac:dyDescent="0.25">
      <c r="A105" s="140">
        <v>58</v>
      </c>
      <c r="B105" s="64"/>
      <c r="C105" s="65"/>
      <c r="D105" s="63"/>
      <c r="E105" s="141"/>
      <c r="F105" s="141"/>
      <c r="G105" s="168" t="str">
        <f t="shared" si="2"/>
        <v/>
      </c>
      <c r="H105" s="64"/>
      <c r="I105" s="63"/>
      <c r="J105" s="63"/>
      <c r="K105" s="66"/>
      <c r="L105" s="65"/>
      <c r="M105" s="67"/>
      <c r="N105" s="65"/>
      <c r="O105" s="65"/>
      <c r="P105" s="80"/>
    </row>
    <row r="106" spans="1:16" s="7" customFormat="1" ht="24.75" customHeight="1" outlineLevel="1" x14ac:dyDescent="0.25">
      <c r="A106" s="140">
        <v>59</v>
      </c>
      <c r="B106" s="64"/>
      <c r="C106" s="65"/>
      <c r="D106" s="63"/>
      <c r="E106" s="141"/>
      <c r="F106" s="141"/>
      <c r="G106" s="168" t="str">
        <f t="shared" si="2"/>
        <v/>
      </c>
      <c r="H106" s="64"/>
      <c r="I106" s="63"/>
      <c r="J106" s="63"/>
      <c r="K106" s="66"/>
      <c r="L106" s="65"/>
      <c r="M106" s="67"/>
      <c r="N106" s="65"/>
      <c r="O106" s="65"/>
      <c r="P106" s="80"/>
    </row>
    <row r="107" spans="1:16" s="7" customFormat="1" ht="24.75" customHeight="1" outlineLevel="1" thickBot="1" x14ac:dyDescent="0.3">
      <c r="A107" s="140">
        <v>60</v>
      </c>
      <c r="B107" s="64"/>
      <c r="C107" s="65"/>
      <c r="D107" s="63"/>
      <c r="E107" s="141"/>
      <c r="F107" s="141"/>
      <c r="G107" s="168" t="str">
        <f t="shared" si="2"/>
        <v/>
      </c>
      <c r="H107" s="64"/>
      <c r="I107" s="63"/>
      <c r="J107" s="63"/>
      <c r="K107" s="66"/>
      <c r="L107" s="65"/>
      <c r="M107" s="67"/>
      <c r="N107" s="65"/>
      <c r="O107" s="65"/>
      <c r="P107" s="80"/>
    </row>
    <row r="108" spans="1:16" ht="29.45" customHeight="1" thickBot="1" x14ac:dyDescent="0.3">
      <c r="O108" s="181" t="str">
        <f>HYPERLINK("#Integrante_1!A1","INICIO")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1" t="str">
        <f>+IF(AND(K114&gt;0,O114="Ejecución"),(K114/877802)*Tabla28[[#This Row],[% participación]],IF(AND(K114&gt;0,O114&lt;&gt;"Ejecución"),"-",""))</f>
        <v/>
      </c>
      <c r="M114" s="122"/>
      <c r="N114" s="177" t="str">
        <f>+IF(M116="No",1,IF(M116="Si","Ingrese %",""))</f>
        <v/>
      </c>
      <c r="O114" s="173" t="s">
        <v>1150</v>
      </c>
      <c r="P114" s="79"/>
    </row>
    <row r="115" spans="1:16" s="6" customFormat="1" ht="24.75" customHeight="1" x14ac:dyDescent="0.25">
      <c r="A115" s="139">
        <v>2</v>
      </c>
      <c r="B115" s="171" t="s">
        <v>2672</v>
      </c>
      <c r="C115" s="172" t="s">
        <v>31</v>
      </c>
      <c r="D115" s="63"/>
      <c r="E115" s="141"/>
      <c r="F115" s="141"/>
      <c r="G115" s="168" t="str">
        <f t="shared" ref="G115:G116" si="3">IF(AND(E115&lt;&gt;"",F115&lt;&gt;""),((F115-E115)/30),"")</f>
        <v/>
      </c>
      <c r="H115" s="64"/>
      <c r="I115" s="63"/>
      <c r="J115" s="63"/>
      <c r="K115" s="68"/>
      <c r="L115" s="101" t="str">
        <f>+IF(AND(K115&gt;0,O115="Ejecución"),(K115/877802)*Tabla28[[#This Row],[% participación]],IF(AND(K115&gt;0,O115&lt;&gt;"Ejecución"),"-",""))</f>
        <v/>
      </c>
      <c r="M115" s="65"/>
      <c r="N115" s="177" t="str">
        <f>+IF(M116="No",1,IF(M116="Si","Ingrese %",""))</f>
        <v/>
      </c>
      <c r="O115" s="173" t="s">
        <v>1150</v>
      </c>
      <c r="P115" s="79"/>
    </row>
    <row r="116" spans="1:16" s="6" customFormat="1" ht="24.75" customHeight="1" x14ac:dyDescent="0.25">
      <c r="A116" s="139">
        <v>3</v>
      </c>
      <c r="B116" s="171" t="s">
        <v>2672</v>
      </c>
      <c r="C116" s="172" t="s">
        <v>31</v>
      </c>
      <c r="D116" s="63"/>
      <c r="E116" s="141"/>
      <c r="F116" s="141"/>
      <c r="G116" s="168" t="str">
        <f t="shared" si="3"/>
        <v/>
      </c>
      <c r="H116" s="64"/>
      <c r="I116" s="63"/>
      <c r="J116" s="63"/>
      <c r="K116" s="68"/>
      <c r="L116" s="101" t="str">
        <f>+IF(AND(K116&gt;0,O116="Ejecución"),(K116/877802)*Tabla28[[#This Row],[% participación]],IF(AND(K116&gt;0,O116&lt;&gt;"Ejecución"),"-",""))</f>
        <v/>
      </c>
      <c r="M116" s="65"/>
      <c r="N116" s="177" t="str">
        <f t="shared" ref="N116:N160" si="4">+IF(M116="No",1,IF(M116="Si","Ingrese %",""))</f>
        <v/>
      </c>
      <c r="O116" s="173" t="s">
        <v>1150</v>
      </c>
      <c r="P116" s="79"/>
    </row>
    <row r="117" spans="1:16" s="6" customFormat="1" ht="24.75" customHeight="1" outlineLevel="1" x14ac:dyDescent="0.25">
      <c r="A117" s="139">
        <v>4</v>
      </c>
      <c r="B117" s="171" t="s">
        <v>2672</v>
      </c>
      <c r="C117" s="172" t="s">
        <v>31</v>
      </c>
      <c r="D117" s="63"/>
      <c r="E117" s="141"/>
      <c r="F117" s="141"/>
      <c r="G117" s="168" t="str">
        <f t="shared" ref="G117:G159" si="5">IF(AND(E117&lt;&gt;"",F117&lt;&gt;""),((F117-E117)/30),"")</f>
        <v/>
      </c>
      <c r="H117" s="64"/>
      <c r="I117" s="63"/>
      <c r="J117" s="63"/>
      <c r="K117" s="68"/>
      <c r="L117" s="101" t="str">
        <f>+IF(AND(K117&gt;0,O117="Ejecución"),(K117/877802)*Tabla28[[#This Row],[% participación]],IF(AND(K117&gt;0,O117&lt;&gt;"Ejecución"),"-",""))</f>
        <v/>
      </c>
      <c r="M117" s="65"/>
      <c r="N117" s="177" t="str">
        <f t="shared" si="4"/>
        <v/>
      </c>
      <c r="O117" s="173" t="s">
        <v>1150</v>
      </c>
      <c r="P117" s="79"/>
    </row>
    <row r="118" spans="1:16" s="7" customFormat="1" ht="24.75" customHeight="1" outlineLevel="1" x14ac:dyDescent="0.25">
      <c r="A118" s="140">
        <v>5</v>
      </c>
      <c r="B118" s="171" t="s">
        <v>2672</v>
      </c>
      <c r="C118" s="172" t="s">
        <v>31</v>
      </c>
      <c r="D118" s="63"/>
      <c r="E118" s="141"/>
      <c r="F118" s="141"/>
      <c r="G118" s="168" t="str">
        <f t="shared" si="5"/>
        <v/>
      </c>
      <c r="H118" s="64"/>
      <c r="I118" s="63"/>
      <c r="J118" s="63"/>
      <c r="K118" s="68"/>
      <c r="L118" s="101" t="str">
        <f>+IF(AND(K118&gt;0,O118="Ejecución"),(K118/877802)*Tabla28[[#This Row],[% participación]],IF(AND(K118&gt;0,O118&lt;&gt;"Ejecución"),"-",""))</f>
        <v/>
      </c>
      <c r="M118" s="65"/>
      <c r="N118" s="177" t="str">
        <f t="shared" si="4"/>
        <v/>
      </c>
      <c r="O118" s="173" t="s">
        <v>1150</v>
      </c>
      <c r="P118" s="80"/>
    </row>
    <row r="119" spans="1:16" s="7" customFormat="1" ht="24.75" customHeight="1" outlineLevel="1" x14ac:dyDescent="0.25">
      <c r="A119" s="140">
        <v>6</v>
      </c>
      <c r="B119" s="171" t="s">
        <v>2672</v>
      </c>
      <c r="C119" s="172" t="s">
        <v>31</v>
      </c>
      <c r="D119" s="63"/>
      <c r="E119" s="141"/>
      <c r="F119" s="141"/>
      <c r="G119" s="168" t="str">
        <f t="shared" si="5"/>
        <v/>
      </c>
      <c r="H119" s="64"/>
      <c r="I119" s="63"/>
      <c r="J119" s="63"/>
      <c r="K119" s="68"/>
      <c r="L119" s="101" t="str">
        <f>+IF(AND(K119&gt;0,O119="Ejecución"),(K119/877802)*Tabla28[[#This Row],[% participación]],IF(AND(K119&gt;0,O119&lt;&gt;"Ejecución"),"-",""))</f>
        <v/>
      </c>
      <c r="M119" s="65"/>
      <c r="N119" s="177" t="str">
        <f t="shared" si="4"/>
        <v/>
      </c>
      <c r="O119" s="173" t="s">
        <v>1150</v>
      </c>
      <c r="P119" s="80"/>
    </row>
    <row r="120" spans="1:16" s="7" customFormat="1" ht="24.75" customHeight="1" outlineLevel="1" x14ac:dyDescent="0.25">
      <c r="A120" s="140">
        <v>7</v>
      </c>
      <c r="B120" s="171" t="s">
        <v>2672</v>
      </c>
      <c r="C120" s="172" t="s">
        <v>31</v>
      </c>
      <c r="D120" s="63"/>
      <c r="E120" s="141"/>
      <c r="F120" s="141"/>
      <c r="G120" s="168" t="str">
        <f t="shared" si="5"/>
        <v/>
      </c>
      <c r="H120" s="64"/>
      <c r="I120" s="63"/>
      <c r="J120" s="63"/>
      <c r="K120" s="68"/>
      <c r="L120" s="101" t="str">
        <f>+IF(AND(K120&gt;0,O120="Ejecución"),(K120/877802)*Tabla28[[#This Row],[% participación]],IF(AND(K120&gt;0,O120&lt;&gt;"Ejecución"),"-",""))</f>
        <v/>
      </c>
      <c r="M120" s="65"/>
      <c r="N120" s="177" t="str">
        <f t="shared" si="4"/>
        <v/>
      </c>
      <c r="O120" s="173" t="s">
        <v>1150</v>
      </c>
      <c r="P120" s="80"/>
    </row>
    <row r="121" spans="1:16" s="7" customFormat="1" ht="24.75" customHeight="1" outlineLevel="1" x14ac:dyDescent="0.25">
      <c r="A121" s="140">
        <v>8</v>
      </c>
      <c r="B121" s="171" t="s">
        <v>2672</v>
      </c>
      <c r="C121" s="172" t="s">
        <v>31</v>
      </c>
      <c r="D121" s="63"/>
      <c r="E121" s="141"/>
      <c r="F121" s="141"/>
      <c r="G121" s="168" t="str">
        <f t="shared" si="5"/>
        <v/>
      </c>
      <c r="H121" s="103"/>
      <c r="I121" s="63"/>
      <c r="J121" s="63"/>
      <c r="K121" s="68"/>
      <c r="L121" s="101" t="str">
        <f>+IF(AND(K121&gt;0,O121="Ejecución"),(K121/877802)*Tabla28[[#This Row],[% participación]],IF(AND(K121&gt;0,O121&lt;&gt;"Ejecución"),"-",""))</f>
        <v/>
      </c>
      <c r="M121" s="65"/>
      <c r="N121" s="177" t="str">
        <f t="shared" si="4"/>
        <v/>
      </c>
      <c r="O121" s="173" t="s">
        <v>1150</v>
      </c>
      <c r="P121" s="80"/>
    </row>
    <row r="122" spans="1:16" s="7" customFormat="1" ht="24.75" customHeight="1" outlineLevel="1" x14ac:dyDescent="0.25">
      <c r="A122" s="140">
        <v>9</v>
      </c>
      <c r="B122" s="171" t="s">
        <v>2672</v>
      </c>
      <c r="C122" s="172" t="s">
        <v>31</v>
      </c>
      <c r="D122" s="63"/>
      <c r="E122" s="141"/>
      <c r="F122" s="141"/>
      <c r="G122" s="168" t="str">
        <f t="shared" si="5"/>
        <v/>
      </c>
      <c r="H122" s="64"/>
      <c r="I122" s="63"/>
      <c r="J122" s="63"/>
      <c r="K122" s="68"/>
      <c r="L122" s="101" t="str">
        <f>+IF(AND(K122&gt;0,O122="Ejecución"),(K122/877802)*Tabla28[[#This Row],[% participación]],IF(AND(K122&gt;0,O122&lt;&gt;"Ejecución"),"-",""))</f>
        <v/>
      </c>
      <c r="M122" s="65"/>
      <c r="N122" s="177" t="str">
        <f t="shared" si="4"/>
        <v/>
      </c>
      <c r="O122" s="173" t="s">
        <v>1150</v>
      </c>
      <c r="P122" s="80"/>
    </row>
    <row r="123" spans="1:16" s="7" customFormat="1" ht="24.75" customHeight="1" outlineLevel="1" x14ac:dyDescent="0.25">
      <c r="A123" s="140">
        <v>10</v>
      </c>
      <c r="B123" s="171" t="s">
        <v>2672</v>
      </c>
      <c r="C123" s="172" t="s">
        <v>31</v>
      </c>
      <c r="D123" s="63"/>
      <c r="E123" s="141"/>
      <c r="F123" s="141"/>
      <c r="G123" s="168" t="str">
        <f t="shared" si="5"/>
        <v/>
      </c>
      <c r="H123" s="64"/>
      <c r="I123" s="63"/>
      <c r="J123" s="63"/>
      <c r="K123" s="68"/>
      <c r="L123" s="101" t="str">
        <f>+IF(AND(K123&gt;0,O123="Ejecución"),(K123/877802)*Tabla28[[#This Row],[% participación]],IF(AND(K123&gt;0,O123&lt;&gt;"Ejecución"),"-",""))</f>
        <v/>
      </c>
      <c r="M123" s="65"/>
      <c r="N123" s="177" t="str">
        <f t="shared" si="4"/>
        <v/>
      </c>
      <c r="O123" s="173" t="s">
        <v>1150</v>
      </c>
      <c r="P123" s="80"/>
    </row>
    <row r="124" spans="1:16" s="7" customFormat="1" ht="24.75" customHeight="1" outlineLevel="1" x14ac:dyDescent="0.25">
      <c r="A124" s="140">
        <v>11</v>
      </c>
      <c r="B124" s="171" t="s">
        <v>2672</v>
      </c>
      <c r="C124" s="172" t="s">
        <v>31</v>
      </c>
      <c r="D124" s="63"/>
      <c r="E124" s="141"/>
      <c r="F124" s="141"/>
      <c r="G124" s="168" t="str">
        <f t="shared" si="5"/>
        <v/>
      </c>
      <c r="H124" s="64"/>
      <c r="I124" s="63"/>
      <c r="J124" s="63"/>
      <c r="K124" s="68"/>
      <c r="L124" s="101" t="str">
        <f>+IF(AND(K124&gt;0,O124="Ejecución"),(K124/877802)*Tabla28[[#This Row],[% participación]],IF(AND(K124&gt;0,O124&lt;&gt;"Ejecución"),"-",""))</f>
        <v/>
      </c>
      <c r="M124" s="65"/>
      <c r="N124" s="177" t="str">
        <f t="shared" si="4"/>
        <v/>
      </c>
      <c r="O124" s="173" t="s">
        <v>1150</v>
      </c>
      <c r="P124" s="80"/>
    </row>
    <row r="125" spans="1:16" s="7" customFormat="1" ht="24.75" customHeight="1" outlineLevel="1" x14ac:dyDescent="0.25">
      <c r="A125" s="140">
        <v>12</v>
      </c>
      <c r="B125" s="171" t="s">
        <v>2672</v>
      </c>
      <c r="C125" s="172" t="s">
        <v>31</v>
      </c>
      <c r="D125" s="63"/>
      <c r="E125" s="141"/>
      <c r="F125" s="141"/>
      <c r="G125" s="168" t="str">
        <f t="shared" si="5"/>
        <v/>
      </c>
      <c r="H125" s="64"/>
      <c r="I125" s="63"/>
      <c r="J125" s="63"/>
      <c r="K125" s="68"/>
      <c r="L125" s="101" t="str">
        <f>+IF(AND(K125&gt;0,O125="Ejecución"),(K125/877802)*Tabla28[[#This Row],[% participación]],IF(AND(K125&gt;0,O125&lt;&gt;"Ejecución"),"-",""))</f>
        <v/>
      </c>
      <c r="M125" s="65"/>
      <c r="N125" s="177" t="str">
        <f t="shared" si="4"/>
        <v/>
      </c>
      <c r="O125" s="173" t="s">
        <v>1150</v>
      </c>
      <c r="P125" s="80"/>
    </row>
    <row r="126" spans="1:16" s="7" customFormat="1" ht="24.75" customHeight="1" outlineLevel="1" x14ac:dyDescent="0.25">
      <c r="A126" s="140">
        <v>13</v>
      </c>
      <c r="B126" s="171" t="s">
        <v>2672</v>
      </c>
      <c r="C126" s="172" t="s">
        <v>31</v>
      </c>
      <c r="D126" s="63"/>
      <c r="E126" s="141"/>
      <c r="F126" s="141"/>
      <c r="G126" s="168" t="str">
        <f t="shared" si="5"/>
        <v/>
      </c>
      <c r="H126" s="64"/>
      <c r="I126" s="63"/>
      <c r="J126" s="63"/>
      <c r="K126" s="68"/>
      <c r="L126" s="101" t="str">
        <f>+IF(AND(K126&gt;0,O126="Ejecución"),(K126/877802)*Tabla28[[#This Row],[% participación]],IF(AND(K126&gt;0,O126&lt;&gt;"Ejecución"),"-",""))</f>
        <v/>
      </c>
      <c r="M126" s="65"/>
      <c r="N126" s="177" t="str">
        <f t="shared" si="4"/>
        <v/>
      </c>
      <c r="O126" s="173" t="s">
        <v>1150</v>
      </c>
      <c r="P126" s="80"/>
    </row>
    <row r="127" spans="1:16" s="7" customFormat="1" ht="24.75" customHeight="1" outlineLevel="1" x14ac:dyDescent="0.25">
      <c r="A127" s="140">
        <v>14</v>
      </c>
      <c r="B127" s="171" t="s">
        <v>2672</v>
      </c>
      <c r="C127" s="172" t="s">
        <v>31</v>
      </c>
      <c r="D127" s="63"/>
      <c r="E127" s="141"/>
      <c r="F127" s="141"/>
      <c r="G127" s="168" t="str">
        <f t="shared" si="5"/>
        <v/>
      </c>
      <c r="H127" s="64"/>
      <c r="I127" s="63"/>
      <c r="J127" s="63"/>
      <c r="K127" s="68"/>
      <c r="L127" s="101" t="str">
        <f>+IF(AND(K127&gt;0,O127="Ejecución"),(K127/877802)*Tabla28[[#This Row],[% participación]],IF(AND(K127&gt;0,O127&lt;&gt;"Ejecución"),"-",""))</f>
        <v/>
      </c>
      <c r="M127" s="65"/>
      <c r="N127" s="177" t="str">
        <f t="shared" si="4"/>
        <v/>
      </c>
      <c r="O127" s="173" t="s">
        <v>1150</v>
      </c>
      <c r="P127" s="80"/>
    </row>
    <row r="128" spans="1:16" s="7" customFormat="1" ht="24.75" customHeight="1" outlineLevel="1" x14ac:dyDescent="0.25">
      <c r="A128" s="140">
        <v>15</v>
      </c>
      <c r="B128" s="171" t="s">
        <v>2672</v>
      </c>
      <c r="C128" s="172" t="s">
        <v>31</v>
      </c>
      <c r="D128" s="63"/>
      <c r="E128" s="141"/>
      <c r="F128" s="141"/>
      <c r="G128" s="168" t="str">
        <f t="shared" si="5"/>
        <v/>
      </c>
      <c r="H128" s="64"/>
      <c r="I128" s="63"/>
      <c r="J128" s="63"/>
      <c r="K128" s="68"/>
      <c r="L128" s="101" t="str">
        <f>+IF(AND(K128&gt;0,O128="Ejecución"),(K128/877802)*Tabla28[[#This Row],[% participación]],IF(AND(K128&gt;0,O128&lt;&gt;"Ejecución"),"-",""))</f>
        <v/>
      </c>
      <c r="M128" s="65"/>
      <c r="N128" s="177" t="str">
        <f t="shared" si="4"/>
        <v/>
      </c>
      <c r="O128" s="173" t="s">
        <v>1150</v>
      </c>
      <c r="P128" s="80"/>
    </row>
    <row r="129" spans="1:16" s="7" customFormat="1" ht="24.75" customHeight="1" outlineLevel="1" x14ac:dyDescent="0.25">
      <c r="A129" s="140">
        <v>16</v>
      </c>
      <c r="B129" s="171" t="s">
        <v>2672</v>
      </c>
      <c r="C129" s="172" t="s">
        <v>31</v>
      </c>
      <c r="D129" s="63"/>
      <c r="E129" s="141"/>
      <c r="F129" s="141"/>
      <c r="G129" s="168" t="str">
        <f t="shared" si="5"/>
        <v/>
      </c>
      <c r="H129" s="64"/>
      <c r="I129" s="63"/>
      <c r="J129" s="63"/>
      <c r="K129" s="68"/>
      <c r="L129" s="101" t="str">
        <f>+IF(AND(K129&gt;0,O129="Ejecución"),(K129/877802)*Tabla28[[#This Row],[% participación]],IF(AND(K129&gt;0,O129&lt;&gt;"Ejecución"),"-",""))</f>
        <v/>
      </c>
      <c r="M129" s="65"/>
      <c r="N129" s="177" t="str">
        <f t="shared" si="4"/>
        <v/>
      </c>
      <c r="O129" s="173" t="s">
        <v>1150</v>
      </c>
      <c r="P129" s="80"/>
    </row>
    <row r="130" spans="1:16" s="7" customFormat="1" ht="24.75" customHeight="1" outlineLevel="1" x14ac:dyDescent="0.25">
      <c r="A130" s="140">
        <v>17</v>
      </c>
      <c r="B130" s="171" t="s">
        <v>2672</v>
      </c>
      <c r="C130" s="172" t="s">
        <v>31</v>
      </c>
      <c r="D130" s="63"/>
      <c r="E130" s="141"/>
      <c r="F130" s="141"/>
      <c r="G130" s="168" t="str">
        <f t="shared" si="5"/>
        <v/>
      </c>
      <c r="H130" s="64"/>
      <c r="I130" s="63"/>
      <c r="J130" s="63"/>
      <c r="K130" s="68"/>
      <c r="L130" s="101" t="str">
        <f>+IF(AND(K130&gt;0,O130="Ejecución"),(K130/877802)*Tabla28[[#This Row],[% participación]],IF(AND(K130&gt;0,O130&lt;&gt;"Ejecución"),"-",""))</f>
        <v/>
      </c>
      <c r="M130" s="65"/>
      <c r="N130" s="177" t="str">
        <f t="shared" si="4"/>
        <v/>
      </c>
      <c r="O130" s="173" t="s">
        <v>1150</v>
      </c>
      <c r="P130" s="80"/>
    </row>
    <row r="131" spans="1:16" s="7" customFormat="1" ht="24.75" customHeight="1" outlineLevel="1" x14ac:dyDescent="0.25">
      <c r="A131" s="140">
        <v>18</v>
      </c>
      <c r="B131" s="171" t="s">
        <v>2672</v>
      </c>
      <c r="C131" s="172" t="s">
        <v>31</v>
      </c>
      <c r="D131" s="63"/>
      <c r="E131" s="141"/>
      <c r="F131" s="141"/>
      <c r="G131" s="168" t="str">
        <f t="shared" si="5"/>
        <v/>
      </c>
      <c r="H131" s="64"/>
      <c r="I131" s="63"/>
      <c r="J131" s="63"/>
      <c r="K131" s="68"/>
      <c r="L131" s="101" t="str">
        <f>+IF(AND(K131&gt;0,O131="Ejecución"),(K131/877802)*Tabla28[[#This Row],[% participación]],IF(AND(K131&gt;0,O131&lt;&gt;"Ejecución"),"-",""))</f>
        <v/>
      </c>
      <c r="M131" s="65"/>
      <c r="N131" s="177" t="str">
        <f t="shared" si="4"/>
        <v/>
      </c>
      <c r="O131" s="173" t="s">
        <v>1150</v>
      </c>
      <c r="P131" s="80"/>
    </row>
    <row r="132" spans="1:16" s="7" customFormat="1" ht="24.75" customHeight="1" outlineLevel="1" x14ac:dyDescent="0.25">
      <c r="A132" s="140">
        <v>19</v>
      </c>
      <c r="B132" s="171" t="s">
        <v>2672</v>
      </c>
      <c r="C132" s="172" t="s">
        <v>31</v>
      </c>
      <c r="D132" s="63"/>
      <c r="E132" s="141"/>
      <c r="F132" s="141"/>
      <c r="G132" s="168" t="str">
        <f t="shared" si="5"/>
        <v/>
      </c>
      <c r="H132" s="64"/>
      <c r="I132" s="63"/>
      <c r="J132" s="63"/>
      <c r="K132" s="68"/>
      <c r="L132" s="101" t="str">
        <f>+IF(AND(K132&gt;0,O132="Ejecución"),(K132/877802)*Tabla28[[#This Row],[% participación]],IF(AND(K132&gt;0,O132&lt;&gt;"Ejecución"),"-",""))</f>
        <v/>
      </c>
      <c r="M132" s="65"/>
      <c r="N132" s="177" t="str">
        <f t="shared" si="4"/>
        <v/>
      </c>
      <c r="O132" s="173" t="s">
        <v>1150</v>
      </c>
      <c r="P132" s="80"/>
    </row>
    <row r="133" spans="1:16" s="7" customFormat="1" ht="24.75" customHeight="1" outlineLevel="1" x14ac:dyDescent="0.25">
      <c r="A133" s="140">
        <v>20</v>
      </c>
      <c r="B133" s="171" t="s">
        <v>2672</v>
      </c>
      <c r="C133" s="172" t="s">
        <v>31</v>
      </c>
      <c r="D133" s="63"/>
      <c r="E133" s="141"/>
      <c r="F133" s="141"/>
      <c r="G133" s="168" t="str">
        <f t="shared" si="5"/>
        <v/>
      </c>
      <c r="H133" s="64"/>
      <c r="I133" s="63"/>
      <c r="J133" s="63"/>
      <c r="K133" s="68"/>
      <c r="L133" s="101" t="str">
        <f>+IF(AND(K133&gt;0,O133="Ejecución"),(K133/877802)*Tabla28[[#This Row],[% participación]],IF(AND(K133&gt;0,O133&lt;&gt;"Ejecución"),"-",""))</f>
        <v/>
      </c>
      <c r="M133" s="65"/>
      <c r="N133" s="177" t="str">
        <f t="shared" si="4"/>
        <v/>
      </c>
      <c r="O133" s="173" t="s">
        <v>1150</v>
      </c>
      <c r="P133" s="80"/>
    </row>
    <row r="134" spans="1:16" s="7" customFormat="1" ht="24.75" customHeight="1" outlineLevel="1" x14ac:dyDescent="0.25">
      <c r="A134" s="140">
        <v>21</v>
      </c>
      <c r="B134" s="171" t="s">
        <v>2672</v>
      </c>
      <c r="C134" s="172" t="s">
        <v>31</v>
      </c>
      <c r="D134" s="63"/>
      <c r="E134" s="141"/>
      <c r="F134" s="141"/>
      <c r="G134" s="168" t="str">
        <f t="shared" si="5"/>
        <v/>
      </c>
      <c r="H134" s="64"/>
      <c r="I134" s="63"/>
      <c r="J134" s="63"/>
      <c r="K134" s="68"/>
      <c r="L134" s="101" t="str">
        <f>+IF(AND(K134&gt;0,O134="Ejecución"),(K134/877802)*Tabla28[[#This Row],[% participación]],IF(AND(K134&gt;0,O134&lt;&gt;"Ejecución"),"-",""))</f>
        <v/>
      </c>
      <c r="M134" s="65"/>
      <c r="N134" s="177" t="str">
        <f t="shared" si="4"/>
        <v/>
      </c>
      <c r="O134" s="173" t="s">
        <v>1150</v>
      </c>
      <c r="P134" s="80"/>
    </row>
    <row r="135" spans="1:16" s="7" customFormat="1" ht="24.75" customHeight="1" outlineLevel="1" x14ac:dyDescent="0.25">
      <c r="A135" s="140">
        <v>22</v>
      </c>
      <c r="B135" s="171" t="s">
        <v>2672</v>
      </c>
      <c r="C135" s="172" t="s">
        <v>31</v>
      </c>
      <c r="D135" s="63"/>
      <c r="E135" s="141"/>
      <c r="F135" s="141"/>
      <c r="G135" s="168" t="str">
        <f t="shared" si="5"/>
        <v/>
      </c>
      <c r="H135" s="64"/>
      <c r="I135" s="63"/>
      <c r="J135" s="63"/>
      <c r="K135" s="68"/>
      <c r="L135" s="101" t="str">
        <f>+IF(AND(K135&gt;0,O135="Ejecución"),(K135/877802)*Tabla28[[#This Row],[% participación]],IF(AND(K135&gt;0,O135&lt;&gt;"Ejecución"),"-",""))</f>
        <v/>
      </c>
      <c r="M135" s="65"/>
      <c r="N135" s="177" t="str">
        <f t="shared" si="4"/>
        <v/>
      </c>
      <c r="O135" s="173" t="s">
        <v>1150</v>
      </c>
      <c r="P135" s="80"/>
    </row>
    <row r="136" spans="1:16" s="7" customFormat="1" ht="24.75" customHeight="1" outlineLevel="1" x14ac:dyDescent="0.25">
      <c r="A136" s="140">
        <v>23</v>
      </c>
      <c r="B136" s="171" t="s">
        <v>2672</v>
      </c>
      <c r="C136" s="172" t="s">
        <v>31</v>
      </c>
      <c r="D136" s="63"/>
      <c r="E136" s="141"/>
      <c r="F136" s="141"/>
      <c r="G136" s="168" t="str">
        <f t="shared" si="5"/>
        <v/>
      </c>
      <c r="H136" s="64"/>
      <c r="I136" s="63"/>
      <c r="J136" s="63"/>
      <c r="K136" s="68"/>
      <c r="L136" s="101" t="str">
        <f>+IF(AND(K136&gt;0,O136="Ejecución"),(K136/877802)*Tabla28[[#This Row],[% participación]],IF(AND(K136&gt;0,O136&lt;&gt;"Ejecución"),"-",""))</f>
        <v/>
      </c>
      <c r="M136" s="65"/>
      <c r="N136" s="177" t="str">
        <f t="shared" si="4"/>
        <v/>
      </c>
      <c r="O136" s="173" t="s">
        <v>1150</v>
      </c>
      <c r="P136" s="80"/>
    </row>
    <row r="137" spans="1:16" s="7" customFormat="1" ht="24.75" customHeight="1" outlineLevel="1" x14ac:dyDescent="0.25">
      <c r="A137" s="140">
        <v>24</v>
      </c>
      <c r="B137" s="171" t="s">
        <v>2672</v>
      </c>
      <c r="C137" s="172" t="s">
        <v>31</v>
      </c>
      <c r="D137" s="63"/>
      <c r="E137" s="141"/>
      <c r="F137" s="141"/>
      <c r="G137" s="168" t="str">
        <f t="shared" si="5"/>
        <v/>
      </c>
      <c r="H137" s="64"/>
      <c r="I137" s="63"/>
      <c r="J137" s="63"/>
      <c r="K137" s="68"/>
      <c r="L137" s="101" t="str">
        <f>+IF(AND(K137&gt;0,O137="Ejecución"),(K137/877802)*Tabla28[[#This Row],[% participación]],IF(AND(K137&gt;0,O137&lt;&gt;"Ejecución"),"-",""))</f>
        <v/>
      </c>
      <c r="M137" s="65"/>
      <c r="N137" s="177" t="str">
        <f t="shared" si="4"/>
        <v/>
      </c>
      <c r="O137" s="173" t="s">
        <v>1150</v>
      </c>
      <c r="P137" s="80"/>
    </row>
    <row r="138" spans="1:16" s="7" customFormat="1" ht="24.75" customHeight="1" outlineLevel="1" x14ac:dyDescent="0.25">
      <c r="A138" s="140">
        <v>25</v>
      </c>
      <c r="B138" s="171" t="s">
        <v>2672</v>
      </c>
      <c r="C138" s="172" t="s">
        <v>31</v>
      </c>
      <c r="D138" s="63"/>
      <c r="E138" s="141"/>
      <c r="F138" s="141"/>
      <c r="G138" s="168" t="str">
        <f t="shared" si="5"/>
        <v/>
      </c>
      <c r="H138" s="64"/>
      <c r="I138" s="63"/>
      <c r="J138" s="63"/>
      <c r="K138" s="68"/>
      <c r="L138" s="101" t="str">
        <f>+IF(AND(K138&gt;0,O138="Ejecución"),(K138/877802)*Tabla28[[#This Row],[% participación]],IF(AND(K138&gt;0,O138&lt;&gt;"Ejecución"),"-",""))</f>
        <v/>
      </c>
      <c r="M138" s="65"/>
      <c r="N138" s="177" t="str">
        <f t="shared" si="4"/>
        <v/>
      </c>
      <c r="O138" s="173" t="s">
        <v>1150</v>
      </c>
      <c r="P138" s="80"/>
    </row>
    <row r="139" spans="1:16" s="7" customFormat="1" ht="24.75" customHeight="1" outlineLevel="1" x14ac:dyDescent="0.25">
      <c r="A139" s="140">
        <v>26</v>
      </c>
      <c r="B139" s="171" t="s">
        <v>2672</v>
      </c>
      <c r="C139" s="172" t="s">
        <v>31</v>
      </c>
      <c r="D139" s="63"/>
      <c r="E139" s="141"/>
      <c r="F139" s="141"/>
      <c r="G139" s="168" t="str">
        <f t="shared" si="5"/>
        <v/>
      </c>
      <c r="H139" s="64"/>
      <c r="I139" s="63"/>
      <c r="J139" s="63"/>
      <c r="K139" s="68"/>
      <c r="L139" s="101" t="str">
        <f>+IF(AND(K139&gt;0,O139="Ejecución"),(K139/877802)*Tabla28[[#This Row],[% participación]],IF(AND(K139&gt;0,O139&lt;&gt;"Ejecución"),"-",""))</f>
        <v/>
      </c>
      <c r="M139" s="65"/>
      <c r="N139" s="177" t="str">
        <f t="shared" si="4"/>
        <v/>
      </c>
      <c r="O139" s="173" t="s">
        <v>1150</v>
      </c>
      <c r="P139" s="80"/>
    </row>
    <row r="140" spans="1:16" s="7" customFormat="1" ht="24.75" customHeight="1" outlineLevel="1" x14ac:dyDescent="0.25">
      <c r="A140" s="140">
        <v>27</v>
      </c>
      <c r="B140" s="171" t="s">
        <v>2672</v>
      </c>
      <c r="C140" s="172" t="s">
        <v>31</v>
      </c>
      <c r="D140" s="63"/>
      <c r="E140" s="141"/>
      <c r="F140" s="141"/>
      <c r="G140" s="168" t="str">
        <f t="shared" si="5"/>
        <v/>
      </c>
      <c r="H140" s="64"/>
      <c r="I140" s="63"/>
      <c r="J140" s="63"/>
      <c r="K140" s="68"/>
      <c r="L140" s="101" t="str">
        <f>+IF(AND(K140&gt;0,O140="Ejecución"),(K140/877802)*Tabla28[[#This Row],[% participación]],IF(AND(K140&gt;0,O140&lt;&gt;"Ejecución"),"-",""))</f>
        <v/>
      </c>
      <c r="M140" s="65"/>
      <c r="N140" s="177" t="str">
        <f t="shared" si="4"/>
        <v/>
      </c>
      <c r="O140" s="173" t="s">
        <v>1150</v>
      </c>
      <c r="P140" s="80"/>
    </row>
    <row r="141" spans="1:16" s="7" customFormat="1" ht="24.75" customHeight="1" outlineLevel="1" x14ac:dyDescent="0.25">
      <c r="A141" s="140">
        <v>28</v>
      </c>
      <c r="B141" s="171" t="s">
        <v>2672</v>
      </c>
      <c r="C141" s="172" t="s">
        <v>31</v>
      </c>
      <c r="D141" s="63"/>
      <c r="E141" s="141"/>
      <c r="F141" s="141"/>
      <c r="G141" s="168" t="str">
        <f t="shared" si="5"/>
        <v/>
      </c>
      <c r="H141" s="64"/>
      <c r="I141" s="63"/>
      <c r="J141" s="63"/>
      <c r="K141" s="68"/>
      <c r="L141" s="101" t="str">
        <f>+IF(AND(K141&gt;0,O141="Ejecución"),(K141/877802)*Tabla28[[#This Row],[% participación]],IF(AND(K141&gt;0,O141&lt;&gt;"Ejecución"),"-",""))</f>
        <v/>
      </c>
      <c r="M141" s="65"/>
      <c r="N141" s="177" t="str">
        <f t="shared" si="4"/>
        <v/>
      </c>
      <c r="O141" s="173" t="s">
        <v>1150</v>
      </c>
      <c r="P141" s="80"/>
    </row>
    <row r="142" spans="1:16" s="7" customFormat="1" ht="24.75" customHeight="1" outlineLevel="1" x14ac:dyDescent="0.25">
      <c r="A142" s="140">
        <v>29</v>
      </c>
      <c r="B142" s="171" t="s">
        <v>2672</v>
      </c>
      <c r="C142" s="172" t="s">
        <v>31</v>
      </c>
      <c r="D142" s="63"/>
      <c r="E142" s="141"/>
      <c r="F142" s="141"/>
      <c r="G142" s="168" t="str">
        <f t="shared" si="5"/>
        <v/>
      </c>
      <c r="H142" s="64"/>
      <c r="I142" s="63"/>
      <c r="J142" s="63"/>
      <c r="K142" s="68"/>
      <c r="L142" s="101" t="str">
        <f>+IF(AND(K142&gt;0,O142="Ejecución"),(K142/877802)*Tabla28[[#This Row],[% participación]],IF(AND(K142&gt;0,O142&lt;&gt;"Ejecución"),"-",""))</f>
        <v/>
      </c>
      <c r="M142" s="65"/>
      <c r="N142" s="177" t="str">
        <f t="shared" si="4"/>
        <v/>
      </c>
      <c r="O142" s="173" t="s">
        <v>1150</v>
      </c>
      <c r="P142" s="80"/>
    </row>
    <row r="143" spans="1:16" s="7" customFormat="1" ht="24.75" customHeight="1" outlineLevel="1" x14ac:dyDescent="0.25">
      <c r="A143" s="140">
        <v>30</v>
      </c>
      <c r="B143" s="171" t="s">
        <v>2672</v>
      </c>
      <c r="C143" s="172" t="s">
        <v>31</v>
      </c>
      <c r="D143" s="63"/>
      <c r="E143" s="141"/>
      <c r="F143" s="141"/>
      <c r="G143" s="168" t="str">
        <f t="shared" si="5"/>
        <v/>
      </c>
      <c r="H143" s="64"/>
      <c r="I143" s="63"/>
      <c r="J143" s="63"/>
      <c r="K143" s="68"/>
      <c r="L143" s="101" t="str">
        <f>+IF(AND(K143&gt;0,O143="Ejecución"),(K143/877802)*Tabla28[[#This Row],[% participación]],IF(AND(K143&gt;0,O143&lt;&gt;"Ejecución"),"-",""))</f>
        <v/>
      </c>
      <c r="M143" s="65"/>
      <c r="N143" s="177" t="str">
        <f t="shared" si="4"/>
        <v/>
      </c>
      <c r="O143" s="173" t="s">
        <v>1150</v>
      </c>
      <c r="P143" s="80"/>
    </row>
    <row r="144" spans="1:16" s="7" customFormat="1" ht="24.75" customHeight="1" outlineLevel="1" x14ac:dyDescent="0.25">
      <c r="A144" s="140">
        <v>31</v>
      </c>
      <c r="B144" s="171" t="s">
        <v>2672</v>
      </c>
      <c r="C144" s="172" t="s">
        <v>31</v>
      </c>
      <c r="D144" s="63"/>
      <c r="E144" s="141"/>
      <c r="F144" s="141"/>
      <c r="G144" s="168" t="str">
        <f t="shared" si="5"/>
        <v/>
      </c>
      <c r="H144" s="64"/>
      <c r="I144" s="63"/>
      <c r="J144" s="63"/>
      <c r="K144" s="68"/>
      <c r="L144" s="101" t="str">
        <f>+IF(AND(K144&gt;0,O144="Ejecución"),(K144/877802)*Tabla28[[#This Row],[% participación]],IF(AND(K144&gt;0,O144&lt;&gt;"Ejecución"),"-",""))</f>
        <v/>
      </c>
      <c r="M144" s="65"/>
      <c r="N144" s="177" t="str">
        <f t="shared" si="4"/>
        <v/>
      </c>
      <c r="O144" s="173" t="s">
        <v>1150</v>
      </c>
      <c r="P144" s="80"/>
    </row>
    <row r="145" spans="1:16" s="7" customFormat="1" ht="24.75" customHeight="1" outlineLevel="1" x14ac:dyDescent="0.25">
      <c r="A145" s="140">
        <v>32</v>
      </c>
      <c r="B145" s="171" t="s">
        <v>2672</v>
      </c>
      <c r="C145" s="172" t="s">
        <v>31</v>
      </c>
      <c r="D145" s="63"/>
      <c r="E145" s="141"/>
      <c r="F145" s="141"/>
      <c r="G145" s="168" t="str">
        <f t="shared" si="5"/>
        <v/>
      </c>
      <c r="H145" s="64"/>
      <c r="I145" s="63"/>
      <c r="J145" s="63"/>
      <c r="K145" s="68"/>
      <c r="L145" s="101" t="str">
        <f>+IF(AND(K145&gt;0,O145="Ejecución"),(K145/877802)*Tabla28[[#This Row],[% participación]],IF(AND(K145&gt;0,O145&lt;&gt;"Ejecución"),"-",""))</f>
        <v/>
      </c>
      <c r="M145" s="65"/>
      <c r="N145" s="177" t="str">
        <f t="shared" si="4"/>
        <v/>
      </c>
      <c r="O145" s="173" t="s">
        <v>1150</v>
      </c>
      <c r="P145" s="80"/>
    </row>
    <row r="146" spans="1:16" s="7" customFormat="1" ht="24.75" customHeight="1" outlineLevel="1" x14ac:dyDescent="0.25">
      <c r="A146" s="140">
        <v>33</v>
      </c>
      <c r="B146" s="171" t="s">
        <v>2672</v>
      </c>
      <c r="C146" s="172" t="s">
        <v>31</v>
      </c>
      <c r="D146" s="63"/>
      <c r="E146" s="141"/>
      <c r="F146" s="141"/>
      <c r="G146" s="168" t="str">
        <f t="shared" si="5"/>
        <v/>
      </c>
      <c r="H146" s="64"/>
      <c r="I146" s="63"/>
      <c r="J146" s="63"/>
      <c r="K146" s="68"/>
      <c r="L146" s="101" t="str">
        <f>+IF(AND(K146&gt;0,O146="Ejecución"),(K146/877802)*Tabla28[[#This Row],[% participación]],IF(AND(K146&gt;0,O146&lt;&gt;"Ejecución"),"-",""))</f>
        <v/>
      </c>
      <c r="M146" s="65"/>
      <c r="N146" s="177" t="str">
        <f t="shared" si="4"/>
        <v/>
      </c>
      <c r="O146" s="173" t="s">
        <v>1150</v>
      </c>
      <c r="P146" s="80"/>
    </row>
    <row r="147" spans="1:16" s="7" customFormat="1" ht="24.75" customHeight="1" outlineLevel="1" x14ac:dyDescent="0.25">
      <c r="A147" s="140">
        <v>34</v>
      </c>
      <c r="B147" s="171" t="s">
        <v>2672</v>
      </c>
      <c r="C147" s="172" t="s">
        <v>31</v>
      </c>
      <c r="D147" s="63"/>
      <c r="E147" s="141"/>
      <c r="F147" s="141"/>
      <c r="G147" s="168" t="str">
        <f t="shared" si="5"/>
        <v/>
      </c>
      <c r="H147" s="64"/>
      <c r="I147" s="63"/>
      <c r="J147" s="63"/>
      <c r="K147" s="68"/>
      <c r="L147" s="101" t="str">
        <f>+IF(AND(K147&gt;0,O147="Ejecución"),(K147/877802)*Tabla28[[#This Row],[% participación]],IF(AND(K147&gt;0,O147&lt;&gt;"Ejecución"),"-",""))</f>
        <v/>
      </c>
      <c r="M147" s="65"/>
      <c r="N147" s="177" t="str">
        <f t="shared" si="4"/>
        <v/>
      </c>
      <c r="O147" s="173" t="s">
        <v>1150</v>
      </c>
      <c r="P147" s="80"/>
    </row>
    <row r="148" spans="1:16" s="7" customFormat="1" ht="24.75" customHeight="1" outlineLevel="1" x14ac:dyDescent="0.25">
      <c r="A148" s="140">
        <v>35</v>
      </c>
      <c r="B148" s="171" t="s">
        <v>2672</v>
      </c>
      <c r="C148" s="172" t="s">
        <v>31</v>
      </c>
      <c r="D148" s="63"/>
      <c r="E148" s="141"/>
      <c r="F148" s="141"/>
      <c r="G148" s="168" t="str">
        <f t="shared" si="5"/>
        <v/>
      </c>
      <c r="H148" s="64"/>
      <c r="I148" s="63"/>
      <c r="J148" s="63"/>
      <c r="K148" s="68"/>
      <c r="L148" s="101" t="str">
        <f>+IF(AND(K148&gt;0,O148="Ejecución"),(K148/877802)*Tabla28[[#This Row],[% participación]],IF(AND(K148&gt;0,O148&lt;&gt;"Ejecución"),"-",""))</f>
        <v/>
      </c>
      <c r="M148" s="65"/>
      <c r="N148" s="177" t="str">
        <f t="shared" si="4"/>
        <v/>
      </c>
      <c r="O148" s="173" t="s">
        <v>1150</v>
      </c>
      <c r="P148" s="80"/>
    </row>
    <row r="149" spans="1:16" s="7" customFormat="1" ht="24.75" customHeight="1" outlineLevel="1" x14ac:dyDescent="0.25">
      <c r="A149" s="140">
        <v>36</v>
      </c>
      <c r="B149" s="171" t="s">
        <v>2672</v>
      </c>
      <c r="C149" s="172" t="s">
        <v>31</v>
      </c>
      <c r="D149" s="63"/>
      <c r="E149" s="141"/>
      <c r="F149" s="141"/>
      <c r="G149" s="168" t="str">
        <f t="shared" si="5"/>
        <v/>
      </c>
      <c r="H149" s="64"/>
      <c r="I149" s="63"/>
      <c r="J149" s="63"/>
      <c r="K149" s="68"/>
      <c r="L149" s="101" t="str">
        <f>+IF(AND(K149&gt;0,O149="Ejecución"),(K149/877802)*Tabla28[[#This Row],[% participación]],IF(AND(K149&gt;0,O149&lt;&gt;"Ejecución"),"-",""))</f>
        <v/>
      </c>
      <c r="M149" s="65"/>
      <c r="N149" s="177" t="str">
        <f t="shared" si="4"/>
        <v/>
      </c>
      <c r="O149" s="173" t="s">
        <v>1150</v>
      </c>
      <c r="P149" s="80"/>
    </row>
    <row r="150" spans="1:16" s="7" customFormat="1" ht="24.75" customHeight="1" outlineLevel="1" x14ac:dyDescent="0.25">
      <c r="A150" s="140">
        <v>37</v>
      </c>
      <c r="B150" s="171" t="s">
        <v>2672</v>
      </c>
      <c r="C150" s="172" t="s">
        <v>31</v>
      </c>
      <c r="D150" s="63"/>
      <c r="E150" s="141"/>
      <c r="F150" s="141"/>
      <c r="G150" s="168" t="str">
        <f t="shared" si="5"/>
        <v/>
      </c>
      <c r="H150" s="64"/>
      <c r="I150" s="63"/>
      <c r="J150" s="63"/>
      <c r="K150" s="68"/>
      <c r="L150" s="101" t="str">
        <f>+IF(AND(K150&gt;0,O150="Ejecución"),(K150/877802)*Tabla28[[#This Row],[% participación]],IF(AND(K150&gt;0,O150&lt;&gt;"Ejecución"),"-",""))</f>
        <v/>
      </c>
      <c r="M150" s="65"/>
      <c r="N150" s="177" t="str">
        <f t="shared" si="4"/>
        <v/>
      </c>
      <c r="O150" s="173" t="s">
        <v>1150</v>
      </c>
      <c r="P150" s="80"/>
    </row>
    <row r="151" spans="1:16" s="7" customFormat="1" ht="24.75" customHeight="1" outlineLevel="1" x14ac:dyDescent="0.25">
      <c r="A151" s="140">
        <v>38</v>
      </c>
      <c r="B151" s="171" t="s">
        <v>2672</v>
      </c>
      <c r="C151" s="172" t="s">
        <v>31</v>
      </c>
      <c r="D151" s="63"/>
      <c r="E151" s="141"/>
      <c r="F151" s="141"/>
      <c r="G151" s="168" t="str">
        <f t="shared" si="5"/>
        <v/>
      </c>
      <c r="H151" s="64"/>
      <c r="I151" s="63"/>
      <c r="J151" s="63"/>
      <c r="K151" s="68"/>
      <c r="L151" s="101" t="str">
        <f>+IF(AND(K151&gt;0,O151="Ejecución"),(K151/877802)*Tabla28[[#This Row],[% participación]],IF(AND(K151&gt;0,O151&lt;&gt;"Ejecución"),"-",""))</f>
        <v/>
      </c>
      <c r="M151" s="65"/>
      <c r="N151" s="177" t="str">
        <f t="shared" si="4"/>
        <v/>
      </c>
      <c r="O151" s="173" t="s">
        <v>1150</v>
      </c>
      <c r="P151" s="80"/>
    </row>
    <row r="152" spans="1:16" s="7" customFormat="1" ht="24.75" customHeight="1" outlineLevel="1" x14ac:dyDescent="0.25">
      <c r="A152" s="140">
        <v>39</v>
      </c>
      <c r="B152" s="171" t="s">
        <v>2672</v>
      </c>
      <c r="C152" s="172" t="s">
        <v>31</v>
      </c>
      <c r="D152" s="63"/>
      <c r="E152" s="141"/>
      <c r="F152" s="141"/>
      <c r="G152" s="168" t="str">
        <f t="shared" si="5"/>
        <v/>
      </c>
      <c r="H152" s="64"/>
      <c r="I152" s="63"/>
      <c r="J152" s="63"/>
      <c r="K152" s="68"/>
      <c r="L152" s="101" t="str">
        <f>+IF(AND(K152&gt;0,O152="Ejecución"),(K152/877802)*Tabla28[[#This Row],[% participación]],IF(AND(K152&gt;0,O152&lt;&gt;"Ejecución"),"-",""))</f>
        <v/>
      </c>
      <c r="M152" s="65"/>
      <c r="N152" s="177" t="str">
        <f t="shared" si="4"/>
        <v/>
      </c>
      <c r="O152" s="173" t="s">
        <v>1150</v>
      </c>
      <c r="P152" s="80"/>
    </row>
    <row r="153" spans="1:16" s="7" customFormat="1" ht="24.75" customHeight="1" outlineLevel="1" x14ac:dyDescent="0.25">
      <c r="A153" s="140">
        <v>40</v>
      </c>
      <c r="B153" s="171" t="s">
        <v>2672</v>
      </c>
      <c r="C153" s="172" t="s">
        <v>31</v>
      </c>
      <c r="D153" s="63"/>
      <c r="E153" s="141"/>
      <c r="F153" s="141"/>
      <c r="G153" s="168" t="str">
        <f t="shared" si="5"/>
        <v/>
      </c>
      <c r="H153" s="64"/>
      <c r="I153" s="63"/>
      <c r="J153" s="63"/>
      <c r="K153" s="68"/>
      <c r="L153" s="101" t="str">
        <f>+IF(AND(K153&gt;0,O153="Ejecución"),(K153/877802)*Tabla28[[#This Row],[% participación]],IF(AND(K153&gt;0,O153&lt;&gt;"Ejecución"),"-",""))</f>
        <v/>
      </c>
      <c r="M153" s="65"/>
      <c r="N153" s="177" t="str">
        <f t="shared" si="4"/>
        <v/>
      </c>
      <c r="O153" s="173" t="s">
        <v>1150</v>
      </c>
      <c r="P153" s="80"/>
    </row>
    <row r="154" spans="1:16" s="7" customFormat="1" ht="24.75" customHeight="1" outlineLevel="1" x14ac:dyDescent="0.25">
      <c r="A154" s="140">
        <v>41</v>
      </c>
      <c r="B154" s="171" t="s">
        <v>2672</v>
      </c>
      <c r="C154" s="172" t="s">
        <v>31</v>
      </c>
      <c r="D154" s="63"/>
      <c r="E154" s="141"/>
      <c r="F154" s="141"/>
      <c r="G154" s="168" t="str">
        <f t="shared" si="5"/>
        <v/>
      </c>
      <c r="H154" s="64"/>
      <c r="I154" s="63"/>
      <c r="J154" s="63"/>
      <c r="K154" s="68"/>
      <c r="L154" s="101" t="str">
        <f>+IF(AND(K154&gt;0,O154="Ejecución"),(K154/877802)*Tabla28[[#This Row],[% participación]],IF(AND(K154&gt;0,O154&lt;&gt;"Ejecución"),"-",""))</f>
        <v/>
      </c>
      <c r="M154" s="65"/>
      <c r="N154" s="177" t="str">
        <f t="shared" si="4"/>
        <v/>
      </c>
      <c r="O154" s="173" t="s">
        <v>1150</v>
      </c>
      <c r="P154" s="80"/>
    </row>
    <row r="155" spans="1:16" s="7" customFormat="1" ht="24.75" customHeight="1" outlineLevel="1" x14ac:dyDescent="0.25">
      <c r="A155" s="140">
        <v>42</v>
      </c>
      <c r="B155" s="171" t="s">
        <v>2672</v>
      </c>
      <c r="C155" s="172" t="s">
        <v>31</v>
      </c>
      <c r="D155" s="63"/>
      <c r="E155" s="141"/>
      <c r="F155" s="141"/>
      <c r="G155" s="168" t="str">
        <f t="shared" si="5"/>
        <v/>
      </c>
      <c r="H155" s="64"/>
      <c r="I155" s="63"/>
      <c r="J155" s="63"/>
      <c r="K155" s="68"/>
      <c r="L155" s="101" t="str">
        <f>+IF(AND(K155&gt;0,O155="Ejecución"),(K155/877802)*Tabla28[[#This Row],[% participación]],IF(AND(K155&gt;0,O155&lt;&gt;"Ejecución"),"-",""))</f>
        <v/>
      </c>
      <c r="M155" s="65"/>
      <c r="N155" s="177" t="str">
        <f t="shared" si="4"/>
        <v/>
      </c>
      <c r="O155" s="173" t="s">
        <v>1150</v>
      </c>
      <c r="P155" s="80"/>
    </row>
    <row r="156" spans="1:16" s="7" customFormat="1" ht="24" customHeight="1" outlineLevel="1" x14ac:dyDescent="0.25">
      <c r="A156" s="140">
        <v>43</v>
      </c>
      <c r="B156" s="171" t="s">
        <v>2672</v>
      </c>
      <c r="C156" s="172" t="s">
        <v>31</v>
      </c>
      <c r="D156" s="63"/>
      <c r="E156" s="141"/>
      <c r="F156" s="141"/>
      <c r="G156" s="168" t="str">
        <f t="shared" si="5"/>
        <v/>
      </c>
      <c r="H156" s="64"/>
      <c r="I156" s="63"/>
      <c r="J156" s="63"/>
      <c r="K156" s="68"/>
      <c r="L156" s="101" t="str">
        <f>+IF(AND(K156&gt;0,O156="Ejecución"),(K156/877802)*Tabla28[[#This Row],[% participación]],IF(AND(K156&gt;0,O156&lt;&gt;"Ejecución"),"-",""))</f>
        <v/>
      </c>
      <c r="M156" s="65"/>
      <c r="N156" s="177" t="str">
        <f t="shared" si="4"/>
        <v/>
      </c>
      <c r="O156" s="173" t="s">
        <v>1150</v>
      </c>
      <c r="P156" s="80"/>
    </row>
    <row r="157" spans="1:16" s="7" customFormat="1" ht="24.75" customHeight="1" outlineLevel="1" x14ac:dyDescent="0.25">
      <c r="A157" s="140">
        <v>44</v>
      </c>
      <c r="B157" s="171" t="s">
        <v>2672</v>
      </c>
      <c r="C157" s="172" t="s">
        <v>31</v>
      </c>
      <c r="D157" s="63"/>
      <c r="E157" s="141"/>
      <c r="F157" s="141"/>
      <c r="G157" s="168" t="str">
        <f t="shared" si="5"/>
        <v/>
      </c>
      <c r="H157" s="64"/>
      <c r="I157" s="63"/>
      <c r="J157" s="63"/>
      <c r="K157" s="68"/>
      <c r="L157" s="101" t="str">
        <f>+IF(AND(K157&gt;0,O157="Ejecución"),(K157/877802)*Tabla28[[#This Row],[% participación]],IF(AND(K157&gt;0,O157&lt;&gt;"Ejecución"),"-",""))</f>
        <v/>
      </c>
      <c r="M157" s="65"/>
      <c r="N157" s="177" t="str">
        <f t="shared" si="4"/>
        <v/>
      </c>
      <c r="O157" s="173" t="s">
        <v>1150</v>
      </c>
      <c r="P157" s="80"/>
    </row>
    <row r="158" spans="1:16" s="7" customFormat="1" ht="24.75" customHeight="1" outlineLevel="1" x14ac:dyDescent="0.25">
      <c r="A158" s="140">
        <v>45</v>
      </c>
      <c r="B158" s="171" t="s">
        <v>2672</v>
      </c>
      <c r="C158" s="172" t="s">
        <v>31</v>
      </c>
      <c r="D158" s="63"/>
      <c r="E158" s="141"/>
      <c r="F158" s="141"/>
      <c r="G158" s="168" t="str">
        <f t="shared" si="5"/>
        <v/>
      </c>
      <c r="H158" s="64"/>
      <c r="I158" s="63"/>
      <c r="J158" s="63"/>
      <c r="K158" s="68"/>
      <c r="L158" s="101" t="str">
        <f>+IF(AND(K158&gt;0,O158="Ejecución"),(K158/877802)*Tabla28[[#This Row],[% participación]],IF(AND(K158&gt;0,O158&lt;&gt;"Ejecución"),"-",""))</f>
        <v/>
      </c>
      <c r="M158" s="65"/>
      <c r="N158" s="177" t="str">
        <f t="shared" si="4"/>
        <v/>
      </c>
      <c r="O158" s="173" t="s">
        <v>1150</v>
      </c>
      <c r="P158" s="80"/>
    </row>
    <row r="159" spans="1:16" s="7" customFormat="1" ht="24.75" customHeight="1" outlineLevel="1" x14ac:dyDescent="0.25">
      <c r="A159" s="140">
        <v>46</v>
      </c>
      <c r="B159" s="171" t="s">
        <v>2672</v>
      </c>
      <c r="C159" s="172" t="s">
        <v>31</v>
      </c>
      <c r="D159" s="63"/>
      <c r="E159" s="141"/>
      <c r="F159" s="141"/>
      <c r="G159" s="168" t="str">
        <f t="shared" si="5"/>
        <v/>
      </c>
      <c r="H159" s="64"/>
      <c r="I159" s="63"/>
      <c r="J159" s="63"/>
      <c r="K159" s="68"/>
      <c r="L159" s="101" t="str">
        <f>+IF(AND(K159&gt;0,O159="Ejecución"),(K159/877802)*Tabla28[[#This Row],[% participación]],IF(AND(K159&gt;0,O159&lt;&gt;"Ejecución"),"-",""))</f>
        <v/>
      </c>
      <c r="M159" s="65"/>
      <c r="N159" s="177" t="str">
        <f t="shared" si="4"/>
        <v/>
      </c>
      <c r="O159" s="173" t="s">
        <v>1150</v>
      </c>
      <c r="P159" s="80"/>
    </row>
    <row r="160" spans="1:16" s="7" customFormat="1" ht="24.75" customHeight="1" outlineLevel="1" thickBot="1" x14ac:dyDescent="0.3">
      <c r="A160" s="140">
        <v>47</v>
      </c>
      <c r="B160" s="171" t="s">
        <v>2672</v>
      </c>
      <c r="C160" s="172" t="s">
        <v>31</v>
      </c>
      <c r="D160" s="63"/>
      <c r="E160" s="141"/>
      <c r="F160" s="141"/>
      <c r="G160" s="168" t="str">
        <f t="shared" ref="G160" si="6">IF(AND(E160&lt;&gt;"",F160&lt;&gt;""),((F160-E160)/30),"")</f>
        <v/>
      </c>
      <c r="H160" s="64"/>
      <c r="I160" s="63"/>
      <c r="J160" s="63"/>
      <c r="K160" s="68"/>
      <c r="L160" s="101" t="str">
        <f>+IF(AND(K160&gt;0,O160="Ejecución"),(K160/877802)*Tabla28[[#This Row],[% participación]],IF(AND(K160&gt;0,O160&lt;&gt;"Ejecución"),"-",""))</f>
        <v/>
      </c>
      <c r="M160" s="65"/>
      <c r="N160" s="177" t="str">
        <f t="shared" si="4"/>
        <v/>
      </c>
      <c r="O160" s="173" t="s">
        <v>1150</v>
      </c>
      <c r="P160" s="80"/>
    </row>
    <row r="161" spans="1:28" ht="23.1" customHeight="1" thickBot="1" x14ac:dyDescent="0.3">
      <c r="O161" s="181" t="str">
        <f>HYPERLINK("#Integrante_1!A1","INICIO")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7"/>
    </row>
    <row r="163" spans="1:28" ht="51.75" customHeight="1" x14ac:dyDescent="0.25">
      <c r="A163" s="254" t="s">
        <v>2665</v>
      </c>
      <c r="B163" s="255"/>
      <c r="C163" s="255"/>
      <c r="D163" s="255"/>
      <c r="E163" s="256"/>
      <c r="F163" s="257" t="s">
        <v>2666</v>
      </c>
      <c r="G163" s="257"/>
      <c r="H163" s="257"/>
      <c r="I163" s="254" t="s">
        <v>2635</v>
      </c>
      <c r="J163" s="255"/>
      <c r="K163" s="255"/>
      <c r="L163" s="255"/>
      <c r="M163" s="255"/>
      <c r="N163" s="255"/>
      <c r="O163" s="256"/>
    </row>
    <row r="164" spans="1:28" ht="9" customHeight="1" x14ac:dyDescent="0.25">
      <c r="A164" s="29"/>
      <c r="B164" s="30"/>
      <c r="C164" s="30"/>
      <c r="E164" s="8"/>
      <c r="F164" s="30"/>
      <c r="G164" s="30"/>
      <c r="H164" s="30"/>
      <c r="I164" s="29"/>
      <c r="J164" s="30"/>
      <c r="K164" s="5"/>
      <c r="L164" s="5"/>
      <c r="M164" s="5"/>
      <c r="N164" s="153"/>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8" t="s">
        <v>1148</v>
      </c>
      <c r="O165" s="8"/>
      <c r="S165" s="51"/>
    </row>
    <row r="166" spans="1:28" x14ac:dyDescent="0.25">
      <c r="A166" s="9"/>
      <c r="B166" s="5"/>
      <c r="C166" s="5"/>
      <c r="D166" s="154" t="s">
        <v>14</v>
      </c>
      <c r="E166" s="8"/>
      <c r="F166" s="5"/>
      <c r="G166" s="26" t="s">
        <v>14</v>
      </c>
      <c r="I166" s="9"/>
      <c r="J166" s="5"/>
      <c r="K166" s="5"/>
      <c r="L166" s="5"/>
      <c r="M166" s="5"/>
      <c r="N166" s="5"/>
      <c r="O166" s="8"/>
    </row>
    <row r="167" spans="1:28" x14ac:dyDescent="0.25">
      <c r="A167" s="9"/>
      <c r="D167" s="108" t="s">
        <v>26</v>
      </c>
      <c r="E167" s="8"/>
      <c r="F167" s="5"/>
      <c r="G167" s="108" t="s">
        <v>26</v>
      </c>
      <c r="I167" s="261" t="s">
        <v>2648</v>
      </c>
      <c r="J167" s="262"/>
      <c r="K167" s="262"/>
      <c r="L167" s="262"/>
      <c r="M167" s="262"/>
      <c r="N167" s="262"/>
      <c r="O167" s="263"/>
      <c r="U167" s="51"/>
    </row>
    <row r="168" spans="1:28" x14ac:dyDescent="0.25">
      <c r="A168" s="9"/>
      <c r="B168" s="272" t="s">
        <v>2663</v>
      </c>
      <c r="C168" s="272"/>
      <c r="D168" s="272"/>
      <c r="E168" s="8"/>
      <c r="F168" s="5"/>
      <c r="H168" s="82" t="s">
        <v>2662</v>
      </c>
      <c r="I168" s="261"/>
      <c r="J168" s="262"/>
      <c r="K168" s="262"/>
      <c r="L168" s="262"/>
      <c r="M168" s="262"/>
      <c r="N168" s="262"/>
      <c r="O168" s="263"/>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2678</v>
      </c>
      <c r="B172" s="209"/>
      <c r="C172" s="209"/>
      <c r="D172" s="209"/>
      <c r="E172" s="209"/>
      <c r="F172" s="209"/>
      <c r="G172" s="209"/>
      <c r="H172" s="209"/>
      <c r="I172" s="209"/>
      <c r="J172" s="209"/>
      <c r="K172" s="209"/>
      <c r="L172" s="209"/>
      <c r="M172" s="209"/>
      <c r="N172" s="209"/>
      <c r="O172" s="213"/>
      <c r="P172" s="77"/>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2671</v>
      </c>
      <c r="C176" s="264"/>
      <c r="D176" s="264"/>
      <c r="E176" s="264"/>
      <c r="F176" s="264"/>
      <c r="G176" s="264"/>
      <c r="H176" s="20"/>
      <c r="I176" s="268" t="s">
        <v>2675</v>
      </c>
      <c r="J176" s="269"/>
      <c r="K176" s="269"/>
      <c r="L176" s="269"/>
      <c r="M176" s="269"/>
      <c r="O176" s="181" t="str">
        <f>HYPERLINK("#Integrante_1!A1","INICIO")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2680</v>
      </c>
      <c r="O177" s="8"/>
      <c r="Q177" s="19"/>
      <c r="R177" s="28"/>
      <c r="S177" s="28" t="s">
        <v>2619</v>
      </c>
      <c r="T177" s="19"/>
      <c r="U177" s="19"/>
      <c r="V177" s="19"/>
      <c r="W177" s="19"/>
      <c r="X177" s="19"/>
      <c r="Y177" s="19"/>
      <c r="Z177" s="19"/>
      <c r="AA177" s="19"/>
      <c r="AB177" s="19"/>
    </row>
    <row r="178" spans="1:28" ht="23.25" x14ac:dyDescent="0.25">
      <c r="A178" s="9"/>
      <c r="B178" s="265"/>
      <c r="C178" s="266"/>
      <c r="D178" s="267"/>
      <c r="E178" s="28" t="s">
        <v>2621</v>
      </c>
      <c r="F178" s="28" t="s">
        <v>2622</v>
      </c>
      <c r="G178" s="28" t="s">
        <v>2623</v>
      </c>
      <c r="H178" s="5"/>
      <c r="I178" s="240"/>
      <c r="J178" s="241"/>
      <c r="K178" s="241"/>
      <c r="L178" s="242"/>
      <c r="M178" s="247"/>
      <c r="O178" s="8"/>
      <c r="Q178" s="19"/>
      <c r="R178" s="28" t="s">
        <v>2623</v>
      </c>
      <c r="S178" s="28" t="s">
        <v>2621</v>
      </c>
      <c r="T178" s="19"/>
      <c r="U178" s="19"/>
      <c r="V178" s="19"/>
      <c r="W178" s="19"/>
      <c r="X178" s="19"/>
      <c r="Y178" s="19"/>
      <c r="Z178" s="19"/>
      <c r="AA178" s="19"/>
      <c r="AB178" s="19"/>
    </row>
    <row r="179" spans="1:28" ht="23.25" x14ac:dyDescent="0.25">
      <c r="A179" s="9"/>
      <c r="B179" s="235" t="s">
        <v>2671</v>
      </c>
      <c r="C179" s="235"/>
      <c r="D179" s="235"/>
      <c r="E179" s="24">
        <v>0.02</v>
      </c>
      <c r="F179" s="174">
        <v>0.02</v>
      </c>
      <c r="G179" s="175">
        <f>IF(F179&gt;0,SUM(E179+F179),"")</f>
        <v>0.04</v>
      </c>
      <c r="H179" s="5"/>
      <c r="I179" s="243" t="s">
        <v>2675</v>
      </c>
      <c r="J179" s="244"/>
      <c r="K179" s="244"/>
      <c r="L179" s="245"/>
      <c r="M179" s="174">
        <v>0.02</v>
      </c>
      <c r="O179" s="8"/>
      <c r="Q179" s="19"/>
      <c r="R179" s="175">
        <f>IF(M179&gt;0,SUM(S179+M179),"")</f>
        <v>0.04</v>
      </c>
      <c r="S179" s="24">
        <v>0.02</v>
      </c>
      <c r="T179" s="19"/>
      <c r="U179" s="19"/>
      <c r="V179" s="19"/>
      <c r="W179" s="19"/>
      <c r="X179" s="19"/>
      <c r="Y179" s="19"/>
      <c r="Z179" s="19"/>
      <c r="AA179" s="19"/>
      <c r="AB179" s="19"/>
    </row>
    <row r="180" spans="1:28" ht="23.25" hidden="1" x14ac:dyDescent="0.25">
      <c r="A180" s="9"/>
      <c r="B180" s="235" t="s">
        <v>1165</v>
      </c>
      <c r="C180" s="235"/>
      <c r="D180" s="235"/>
      <c r="E180" s="24">
        <v>0.02</v>
      </c>
      <c r="F180" s="69"/>
      <c r="G180" s="159" t="str">
        <f>IF(F180&gt;0,SUM(E180+F180),"")</f>
        <v/>
      </c>
      <c r="H180" s="5"/>
      <c r="I180" s="226" t="s">
        <v>1169</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59" t="str">
        <f>IF(F181&gt;0,SUM(E181+F181),"")</f>
        <v/>
      </c>
      <c r="H181" s="5"/>
      <c r="I181" s="226" t="s">
        <v>1170</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59" t="str">
        <f>IF(F182&gt;0,SUM(E182+F182),"")</f>
        <v/>
      </c>
      <c r="H182" s="5"/>
      <c r="I182" s="226" t="s">
        <v>1171</v>
      </c>
      <c r="J182" s="227"/>
      <c r="K182" s="228"/>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80">
        <f>+SUM(G179:G182)</f>
        <v>0.04</v>
      </c>
      <c r="D185" s="92" t="s">
        <v>2633</v>
      </c>
      <c r="E185" s="95">
        <f>+(C185*SUM(K20:K35))</f>
        <v>32181858</v>
      </c>
      <c r="F185" s="93"/>
      <c r="G185" s="94"/>
      <c r="H185" s="89"/>
      <c r="I185" s="91" t="s">
        <v>2632</v>
      </c>
      <c r="J185" s="180">
        <f>M179</f>
        <v>0.02</v>
      </c>
      <c r="K185" s="236" t="s">
        <v>2633</v>
      </c>
      <c r="L185" s="236"/>
      <c r="M185" s="95">
        <f>+J185*K20</f>
        <v>16090929</v>
      </c>
      <c r="N185" s="96"/>
      <c r="O185" s="97"/>
    </row>
    <row r="186" spans="1:28" ht="15.75" thickBot="1" x14ac:dyDescent="0.3">
      <c r="A186" s="10"/>
      <c r="B186" s="98"/>
      <c r="C186" s="98"/>
      <c r="D186" s="98"/>
      <c r="E186" s="98"/>
      <c r="F186" s="98"/>
      <c r="G186" s="98"/>
      <c r="H186" s="98"/>
      <c r="I186" s="176" t="s">
        <v>2676</v>
      </c>
      <c r="J186" s="98"/>
      <c r="K186" s="98"/>
      <c r="L186" s="98"/>
      <c r="M186" s="98"/>
      <c r="N186" s="99"/>
      <c r="O186" s="100"/>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7"/>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51" t="s">
        <v>2641</v>
      </c>
      <c r="C192" s="251"/>
      <c r="E192" s="5" t="s">
        <v>20</v>
      </c>
      <c r="H192" s="26" t="s">
        <v>24</v>
      </c>
      <c r="J192" s="5" t="s">
        <v>2642</v>
      </c>
      <c r="K192" s="5"/>
      <c r="M192" s="5"/>
      <c r="N192" s="5"/>
      <c r="O192" s="8"/>
      <c r="Q192" s="150"/>
      <c r="R192" s="151"/>
      <c r="S192" s="151"/>
      <c r="T192" s="150"/>
    </row>
    <row r="193" spans="1:18" x14ac:dyDescent="0.25">
      <c r="A193" s="9"/>
      <c r="C193" s="124">
        <v>41759</v>
      </c>
      <c r="D193" s="5"/>
      <c r="E193" s="123">
        <v>817</v>
      </c>
      <c r="F193" s="5"/>
      <c r="G193" s="5"/>
      <c r="H193" s="143" t="s">
        <v>2747</v>
      </c>
      <c r="J193" s="5"/>
      <c r="K193" s="124">
        <v>39451</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7"/>
    </row>
    <row r="198" spans="1:18" ht="21.75" thickBot="1" x14ac:dyDescent="0.3">
      <c r="A198" s="9"/>
      <c r="B198" s="5"/>
      <c r="C198" s="5"/>
      <c r="D198" s="5"/>
      <c r="E198" s="5"/>
      <c r="F198" s="5"/>
      <c r="G198" s="5"/>
      <c r="H198" s="5"/>
      <c r="I198" s="5"/>
      <c r="J198" s="5"/>
      <c r="K198" s="5"/>
      <c r="L198" s="5"/>
      <c r="M198" s="5"/>
      <c r="N198" s="5"/>
      <c r="O198" s="181" t="str">
        <f>HYPERLINK("#Integrante_1!A1","INICIO")</f>
        <v>INICIO</v>
      </c>
    </row>
    <row r="199" spans="1:18" ht="231" customHeight="1" x14ac:dyDescent="0.25">
      <c r="A199" s="9"/>
      <c r="B199" s="225" t="s">
        <v>2664</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43"/>
      <c r="D211" s="21"/>
      <c r="G211" s="27" t="s">
        <v>2625</v>
      </c>
      <c r="H211" s="144" t="s">
        <v>2749</v>
      </c>
      <c r="J211" s="27" t="s">
        <v>2627</v>
      </c>
      <c r="K211" s="144" t="s">
        <v>2750</v>
      </c>
      <c r="L211" s="21"/>
      <c r="M211" s="21"/>
      <c r="N211" s="21"/>
      <c r="O211" s="8"/>
    </row>
    <row r="212" spans="1:15" x14ac:dyDescent="0.25">
      <c r="A212" s="9"/>
      <c r="B212" s="27" t="s">
        <v>2624</v>
      </c>
      <c r="C212" s="143" t="s">
        <v>2748</v>
      </c>
      <c r="D212" s="21"/>
      <c r="G212" s="27" t="s">
        <v>2626</v>
      </c>
      <c r="H212" s="144">
        <v>3145487713</v>
      </c>
      <c r="J212" s="27" t="s">
        <v>2628</v>
      </c>
      <c r="K212" s="143" t="s">
        <v>2751</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3dmp/Qr6vUTSBf0XcpUVvej/7NrEBybxA5KenXt7jzTlOi3UxAgVLsBUFCccaIgF7gta4FJwgLInPzcBiOnijg==" saltValue="+s5stzodWWb2dSheLKdAwA==" spinCount="100000" sheet="1" objects="1" scenarios="1"/>
  <mergeCells count="60">
    <mergeCell ref="B176:G176"/>
    <mergeCell ref="B177:D178"/>
    <mergeCell ref="E177:G177"/>
    <mergeCell ref="I176:M176"/>
    <mergeCell ref="I39:N39"/>
    <mergeCell ref="A172:O172"/>
    <mergeCell ref="B168:D168"/>
    <mergeCell ref="A41:O41"/>
    <mergeCell ref="A43:O43"/>
    <mergeCell ref="A44:O45"/>
    <mergeCell ref="A109:O109"/>
    <mergeCell ref="A110:O111"/>
    <mergeCell ref="B200:N200"/>
    <mergeCell ref="B201:N201"/>
    <mergeCell ref="B192:C192"/>
    <mergeCell ref="I112:J112"/>
    <mergeCell ref="A173:O174"/>
    <mergeCell ref="A162:E162"/>
    <mergeCell ref="F162:H162"/>
    <mergeCell ref="I162:O162"/>
    <mergeCell ref="A163:E163"/>
    <mergeCell ref="F163:H163"/>
    <mergeCell ref="I163:O163"/>
    <mergeCell ref="B165:D165"/>
    <mergeCell ref="G165:H165"/>
    <mergeCell ref="I165:M165"/>
    <mergeCell ref="I167:O168"/>
    <mergeCell ref="A188:O188"/>
    <mergeCell ref="L4:O4"/>
    <mergeCell ref="B199:N199"/>
    <mergeCell ref="I182:K182"/>
    <mergeCell ref="I183:K183"/>
    <mergeCell ref="A189:O190"/>
    <mergeCell ref="A197:O197"/>
    <mergeCell ref="B182:D182"/>
    <mergeCell ref="K185:L185"/>
    <mergeCell ref="I180:K180"/>
    <mergeCell ref="I181:K181"/>
    <mergeCell ref="B179:D179"/>
    <mergeCell ref="B180:D180"/>
    <mergeCell ref="B181:D181"/>
    <mergeCell ref="I177:L178"/>
    <mergeCell ref="I179:L179"/>
    <mergeCell ref="M177:M178"/>
    <mergeCell ref="C2:K4"/>
    <mergeCell ref="L15:M15"/>
    <mergeCell ref="A17:G17"/>
    <mergeCell ref="B37:F37"/>
    <mergeCell ref="B38:F38"/>
    <mergeCell ref="L2:M2"/>
    <mergeCell ref="A6:O6"/>
    <mergeCell ref="E8:G8"/>
    <mergeCell ref="E9:G9"/>
    <mergeCell ref="E10:G10"/>
    <mergeCell ref="H19:H20"/>
    <mergeCell ref="H17:O17"/>
    <mergeCell ref="N2:O2"/>
    <mergeCell ref="L3:M3"/>
    <mergeCell ref="I38:N38"/>
    <mergeCell ref="N3:O3"/>
  </mergeCells>
  <phoneticPr fontId="26" type="noConversion"/>
  <dataValidations count="33">
    <dataValidation type="list" showInputMessage="1" showErrorMessage="1" sqref="J114:J160 J25:J35 J57:J107">
      <formula1>INDIRECT(I25)</formula1>
    </dataValidation>
    <dataValidation type="list" showInputMessage="1" showErrorMessage="1" sqref="I114:I160 I48:I107 I20:I35">
      <formula1>DEPARTAMENTO</formula1>
    </dataValidation>
    <dataValidation type="list" showInputMessage="1" showErrorMessage="1" sqref="J56">
      <formula1>INDIRECT(DptoSel9)</formula1>
    </dataValidation>
    <dataValidation type="list" showInputMessage="1" showErrorMessage="1" sqref="J55">
      <formula1>INDIRECT(DptoSel8)</formula1>
    </dataValidation>
    <dataValidation type="list" showInputMessage="1" showErrorMessage="1" sqref="J54">
      <formula1>INDIRECT(DptoSel7)</formula1>
    </dataValidation>
    <dataValidation type="list" showInputMessage="1" showErrorMessage="1" sqref="J53">
      <formula1>INDIRECT(DptoSel6)</formula1>
    </dataValidation>
    <dataValidation type="list" showInputMessage="1" showErrorMessage="1" sqref="J52">
      <formula1>INDIRECT(DptoSel5)</formula1>
    </dataValidation>
    <dataValidation type="list" showInputMessage="1" showErrorMessage="1" sqref="J51">
      <formula1>INDIRECT(DptoSel4)</formula1>
    </dataValidation>
    <dataValidation type="list" showInputMessage="1" showErrorMessage="1" sqref="J50">
      <formula1>INDIRECT(DptoSel3)</formula1>
    </dataValidation>
    <dataValidation type="list" showInputMessage="1" showErrorMessage="1" sqref="J49">
      <formula1>INDIRECT(DptoSel2)</formula1>
    </dataValidation>
    <dataValidation type="list" showInputMessage="1" showErrorMessage="1" sqref="J48">
      <formula1>INDIRECT(DptoSel1)</formula1>
    </dataValidation>
    <dataValidation showInputMessage="1" showErrorMessage="1" sqref="B38 B21:B35 J15 C114:C160 O114:O160"/>
    <dataValidation type="list" showInputMessage="1" showErrorMessage="1" sqref="J20">
      <formula1>INDIRECT(DEPeseldt1)</formula1>
    </dataValidation>
    <dataValidation type="list" showInputMessage="1" showErrorMessage="1" sqref="J21">
      <formula1>INDIRECT(DEPeseldt2)</formula1>
    </dataValidation>
    <dataValidation type="list" showInputMessage="1" showErrorMessage="1" sqref="J22">
      <formula1>INDIRECT(DEPeseldt3)</formula1>
    </dataValidation>
    <dataValidation type="list" showInputMessage="1" showErrorMessage="1" sqref="J23">
      <formula1>INDIRECT(DEPeseldt4)</formula1>
    </dataValidation>
    <dataValidation type="list" showInputMessage="1" showErrorMessage="1" sqref="J24">
      <formula1>INDIRECT(DEPeseldt5)</formula1>
    </dataValidation>
    <dataValidation type="whole" allowBlank="1" showInputMessage="1" showErrorMessage="1" sqref="K114:K160">
      <formula1>0</formula1>
      <formula2>9999999999999</formula2>
    </dataValidation>
    <dataValidation type="whole" allowBlank="1" showInputMessage="1" showErrorMessage="1" sqref="K48:K107">
      <formula1>0</formula1>
      <formula2>99999999999999900</formula2>
    </dataValidation>
    <dataValidation type="list" showInputMessage="1" showErrorMessage="1" sqref="G167">
      <formula1>SinoA</formula1>
    </dataValidation>
    <dataValidation type="whole" showInputMessage="1" showErrorMessage="1" sqref="B20">
      <formula1>100000000</formula1>
      <formula2>999999999</formula2>
    </dataValidation>
    <dataValidation type="whole" allowBlank="1" showInputMessage="1" showErrorMessage="1" sqref="K20">
      <formula1>0</formula1>
      <formula2>99999999999</formula2>
    </dataValidation>
    <dataValidation type="whole" allowBlank="1" showInputMessage="1" showErrorMessage="1" sqref="K21:K35">
      <formula1>0</formula1>
      <formula2>9999999999</formula2>
    </dataValidation>
    <dataValidation type="date" allowBlank="1" showInputMessage="1" showErrorMessage="1" sqref="L20:M35">
      <formula1>32874</formula1>
      <formula2>54789</formula2>
    </dataValidation>
    <dataValidation type="date" allowBlank="1" showInputMessage="1" showErrorMessage="1" sqref="E48:E107">
      <formula1>1</formula1>
      <formula2>54789</formula2>
    </dataValidation>
    <dataValidation type="date" allowBlank="1" showInputMessage="1" showErrorMessage="1" sqref="F48:F107 E114:F160 K193 C193">
      <formula1>1</formula1>
      <formula2>401769</formula2>
    </dataValidation>
    <dataValidation type="decimal" allowBlank="1" showInputMessage="1" showErrorMessage="1" sqref="N114:N160">
      <formula1>0</formula1>
      <formula2>100</formula2>
    </dataValidation>
    <dataValidation type="textLength" allowBlank="1" showInputMessage="1" showErrorMessage="1" sqref="H193">
      <formula1>3</formula1>
      <formula2>100</formula2>
    </dataValidation>
    <dataValidation type="whole" allowBlank="1" showInputMessage="1" showErrorMessage="1" sqref="E193">
      <formula1>1</formula1>
      <formula2>1000000</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F19">
      <formula1>100000000</formula1>
      <formula2>999999999</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ignoredErrors>
    <ignoredError sqref="G114 B98:B107 D123:D160 G48 G115 G116 G117 M122:M160 G118 G119 G120 G121 G122:J122 L98:L107 G123:J160" listDataValidation="1"/>
  </ignoredError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Listas!$D$3:$D$5</xm:f>
          </x14:formula1>
          <xm:sqref>N48:N107</xm:sqref>
        </x14:dataValidation>
        <x14:dataValidation type="list" showInputMessage="1" showErrorMessage="1">
          <x14:formula1>
            <xm:f>Listas!$A$2:$A$4</xm:f>
          </x14:formula1>
          <xm:sqref>C48:C107</xm:sqref>
        </x14:dataValidation>
        <x14:dataValidation type="list" showInputMessage="1" showErrorMessage="1">
          <x14:formula1>
            <xm:f>Listas!$F$2:$F$34</xm:f>
          </x14:formula1>
          <xm:sqref>H15</xm:sqref>
        </x14:dataValidation>
        <x14:dataValidation type="list" showInputMessage="1" showErrorMessage="1">
          <x14:formula1>
            <xm:f>Listas!$B$2:$B$3</xm:f>
          </x14:formula1>
          <xm:sqref>D167 L48:L107 M114:M160 N165 O48:O107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5"/>
  <sheetViews>
    <sheetView showGridLines="0" tabSelected="1" topLeftCell="G58" zoomScale="80" zoomScaleNormal="80" zoomScaleSheetLayoutView="40" zoomScalePageLayoutView="40" workbookViewId="0">
      <selection activeCell="C15" sqref="C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42578125" style="4" customWidth="1"/>
    <col min="16" max="16" width="5.5703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497" width="14.140625" style="4" hidden="1"/>
    <col min="498" max="16383" width="1.5703125" style="4" hidden="1"/>
    <col min="16384" max="16384" width="14.1406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HYPERLINK("#Integrante_2!B20","IDENTIFICACIÓN DEL OFERENTE")</f>
        <v>IDENTIFICACIÓN DEL OFERENTE</v>
      </c>
      <c r="C8" s="184"/>
      <c r="D8" s="188"/>
      <c r="E8" s="214" t="str">
        <f>HYPERLINK("#Integrante_2!A109","CAPACIDAD RESIDUAL")</f>
        <v>CAPACIDAD RESIDUAL</v>
      </c>
      <c r="F8" s="215"/>
      <c r="G8" s="216"/>
      <c r="H8" s="189"/>
      <c r="I8" s="181" t="str">
        <f>HYPERLINK("#Integrante_2!N162","DISCAPACIDAD")</f>
        <v>DISCAPACIDAD</v>
      </c>
      <c r="J8" s="185"/>
      <c r="K8" s="181" t="str">
        <f>HYPERLINK("#Integrante_2!A188","TRAYECTORIA")</f>
        <v>TRAYECTORIA</v>
      </c>
      <c r="L8" s="184"/>
      <c r="M8" s="36"/>
      <c r="N8" s="36"/>
      <c r="O8" s="43"/>
    </row>
    <row r="9" spans="1:20" ht="30.75" customHeight="1" thickBot="1" x14ac:dyDescent="0.3">
      <c r="A9" s="187"/>
      <c r="B9" s="181" t="str">
        <f>HYPERLINK("#Integrante_2!I20","DATOS CONTRATO INVITACIÓN")</f>
        <v>DATOS CONTRATO INVITACIÓN</v>
      </c>
      <c r="C9" s="184"/>
      <c r="D9" s="184"/>
      <c r="E9" s="214" t="str">
        <f>HYPERLINK("#Integrante_2!A162","TALENTO HUMANO")</f>
        <v>TALENTO HUMANO</v>
      </c>
      <c r="F9" s="215"/>
      <c r="G9" s="216"/>
      <c r="H9" s="189"/>
      <c r="I9" s="181" t="str">
        <f>HYPERLINK("#Integrante_2!B176","CONTRAPARTIDA ADICIONAL")</f>
        <v>CONTRAPARTIDA ADICIONAL</v>
      </c>
      <c r="J9" s="186"/>
      <c r="K9" s="181" t="str">
        <f>HYPERLINK("#Integrante_2!A199","ACEPTACIÓN")</f>
        <v>ACEPTACIÓN</v>
      </c>
      <c r="L9" s="184"/>
      <c r="M9" s="36"/>
      <c r="N9" s="36"/>
      <c r="O9" s="43"/>
    </row>
    <row r="10" spans="1:20" ht="30.75" customHeight="1" thickBot="1" x14ac:dyDescent="0.3">
      <c r="A10" s="187"/>
      <c r="B10" s="181" t="str">
        <f>HYPERLINK("#Integrante_2!B48","EXPERIENCIA TERRITORIAL")</f>
        <v>EXPERIENCIA TERRITORIAL</v>
      </c>
      <c r="C10" s="184"/>
      <c r="D10" s="184"/>
      <c r="E10" s="214" t="str">
        <f>HYPERLINK("#Integrante_2!F162","INFRAESTRUCTURA")</f>
        <v>INFRAESTRUCTURA</v>
      </c>
      <c r="F10" s="215"/>
      <c r="G10" s="216"/>
      <c r="H10" s="189"/>
      <c r="I10" s="181" t="str">
        <f>HYPERLINK("#Integrante_2!L176","VALOR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t="s">
        <v>2752</v>
      </c>
      <c r="D15" s="35"/>
      <c r="E15" s="35"/>
      <c r="F15" s="5"/>
      <c r="G15" s="32" t="s">
        <v>1168</v>
      </c>
      <c r="H15" s="104" t="s">
        <v>163</v>
      </c>
      <c r="I15" s="32" t="s">
        <v>2629</v>
      </c>
      <c r="J15" s="109" t="s">
        <v>2637</v>
      </c>
      <c r="L15" s="207" t="s">
        <v>8</v>
      </c>
      <c r="M15" s="207"/>
      <c r="N15" s="179">
        <v>0.5</v>
      </c>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v>806008986</v>
      </c>
      <c r="C20" s="5"/>
      <c r="D20" s="164"/>
      <c r="E20" s="156" t="s">
        <v>2670</v>
      </c>
      <c r="F20" s="190" t="s">
        <v>2742</v>
      </c>
      <c r="G20" s="5"/>
      <c r="H20" s="217"/>
      <c r="I20" s="145" t="s">
        <v>163</v>
      </c>
      <c r="J20" s="146" t="s">
        <v>179</v>
      </c>
      <c r="K20" s="147">
        <v>804546450</v>
      </c>
      <c r="L20" s="148"/>
      <c r="M20" s="148">
        <v>44561</v>
      </c>
      <c r="N20" s="131">
        <f>+(M20-L20)/30</f>
        <v>1485.3666666666666</v>
      </c>
      <c r="O20" s="134"/>
      <c r="U20" s="130"/>
      <c r="V20" s="106">
        <f ca="1">NOW()</f>
        <v>44194.560356828704</v>
      </c>
      <c r="W20" s="106">
        <f ca="1">NOW()</f>
        <v>44194.560356828704</v>
      </c>
    </row>
    <row r="21" spans="1:23" ht="30" customHeight="1" outlineLevel="1" x14ac:dyDescent="0.25">
      <c r="A21" s="9"/>
      <c r="B21" s="71"/>
      <c r="C21" s="5"/>
      <c r="D21" s="5"/>
      <c r="E21" s="5"/>
      <c r="F21" s="5"/>
      <c r="G21" s="5"/>
      <c r="H21" s="166"/>
      <c r="I21" s="145"/>
      <c r="J21" s="146"/>
      <c r="K21" s="147"/>
      <c r="L21" s="148"/>
      <c r="M21" s="148"/>
      <c r="N21" s="131">
        <f t="shared" ref="N21:N35" si="0">+(M21-L21)/30</f>
        <v>0</v>
      </c>
      <c r="O21" s="135"/>
    </row>
    <row r="22" spans="1:23" ht="30" customHeight="1" outlineLevel="1" x14ac:dyDescent="0.25">
      <c r="A22" s="9"/>
      <c r="B22" s="71"/>
      <c r="C22" s="5"/>
      <c r="D22" s="5"/>
      <c r="E22" s="5"/>
      <c r="F22" s="5"/>
      <c r="G22" s="5"/>
      <c r="H22" s="166"/>
      <c r="I22" s="145"/>
      <c r="J22" s="146"/>
      <c r="K22" s="147"/>
      <c r="L22" s="148"/>
      <c r="M22" s="148"/>
      <c r="N22" s="132">
        <f t="shared" si="0"/>
        <v>0</v>
      </c>
      <c r="O22" s="135"/>
    </row>
    <row r="23" spans="1:23" ht="30" customHeight="1" outlineLevel="1" x14ac:dyDescent="0.25">
      <c r="A23" s="9"/>
      <c r="B23" s="102"/>
      <c r="C23" s="21"/>
      <c r="D23" s="21"/>
      <c r="E23" s="21"/>
      <c r="F23" s="5"/>
      <c r="G23" s="5"/>
      <c r="H23" s="166"/>
      <c r="I23" s="145"/>
      <c r="J23" s="146"/>
      <c r="K23" s="147"/>
      <c r="L23" s="148"/>
      <c r="M23" s="148"/>
      <c r="N23" s="132">
        <f t="shared" si="0"/>
        <v>0</v>
      </c>
      <c r="O23" s="135"/>
      <c r="Q23" s="105"/>
      <c r="R23" s="55"/>
      <c r="S23" s="106"/>
      <c r="T23" s="106"/>
    </row>
    <row r="24" spans="1:23" ht="30" customHeight="1" outlineLevel="1" x14ac:dyDescent="0.25">
      <c r="A24" s="9"/>
      <c r="B24" s="102"/>
      <c r="C24" s="21"/>
      <c r="D24" s="21"/>
      <c r="E24" s="21"/>
      <c r="F24" s="5"/>
      <c r="G24" s="5"/>
      <c r="H24" s="166"/>
      <c r="I24" s="145"/>
      <c r="J24" s="146"/>
      <c r="K24" s="147"/>
      <c r="L24" s="148"/>
      <c r="M24" s="148"/>
      <c r="N24" s="132">
        <f t="shared" si="0"/>
        <v>0</v>
      </c>
      <c r="O24" s="135"/>
    </row>
    <row r="25" spans="1:23" ht="30" customHeight="1" outlineLevel="1" x14ac:dyDescent="0.25">
      <c r="A25" s="9"/>
      <c r="B25" s="102"/>
      <c r="C25" s="21"/>
      <c r="D25" s="21"/>
      <c r="E25" s="21"/>
      <c r="F25" s="5"/>
      <c r="G25" s="5"/>
      <c r="H25" s="166"/>
      <c r="I25" s="145"/>
      <c r="J25" s="146"/>
      <c r="K25" s="147"/>
      <c r="L25" s="148"/>
      <c r="M25" s="148"/>
      <c r="N25" s="132">
        <f t="shared" si="0"/>
        <v>0</v>
      </c>
      <c r="O25" s="135"/>
    </row>
    <row r="26" spans="1:23" ht="30" customHeight="1" outlineLevel="1" x14ac:dyDescent="0.25">
      <c r="A26" s="9"/>
      <c r="B26" s="102"/>
      <c r="C26" s="21"/>
      <c r="D26" s="21"/>
      <c r="E26" s="21"/>
      <c r="F26" s="5"/>
      <c r="G26" s="5"/>
      <c r="H26" s="166"/>
      <c r="I26" s="145"/>
      <c r="J26" s="146"/>
      <c r="K26" s="147"/>
      <c r="L26" s="148"/>
      <c r="M26" s="148"/>
      <c r="N26" s="132">
        <f t="shared" si="0"/>
        <v>0</v>
      </c>
      <c r="O26" s="135"/>
    </row>
    <row r="27" spans="1:23" ht="30" customHeight="1" outlineLevel="1" x14ac:dyDescent="0.25">
      <c r="A27" s="9"/>
      <c r="B27" s="102"/>
      <c r="C27" s="21"/>
      <c r="D27" s="21"/>
      <c r="E27" s="21"/>
      <c r="F27" s="5"/>
      <c r="G27" s="5"/>
      <c r="H27" s="166"/>
      <c r="I27" s="145"/>
      <c r="J27" s="146"/>
      <c r="K27" s="147"/>
      <c r="L27" s="148"/>
      <c r="M27" s="148"/>
      <c r="N27" s="132">
        <f t="shared" si="0"/>
        <v>0</v>
      </c>
      <c r="O27" s="135"/>
    </row>
    <row r="28" spans="1:23" ht="30" customHeight="1" outlineLevel="1" x14ac:dyDescent="0.25">
      <c r="A28" s="9"/>
      <c r="B28" s="102"/>
      <c r="C28" s="21"/>
      <c r="D28" s="21"/>
      <c r="E28" s="21"/>
      <c r="F28" s="5"/>
      <c r="G28" s="5"/>
      <c r="H28" s="166"/>
      <c r="I28" s="145"/>
      <c r="J28" s="146"/>
      <c r="K28" s="147"/>
      <c r="L28" s="148"/>
      <c r="M28" s="148"/>
      <c r="N28" s="132">
        <f t="shared" si="0"/>
        <v>0</v>
      </c>
      <c r="O28" s="135"/>
    </row>
    <row r="29" spans="1:23" ht="30" customHeight="1" outlineLevel="1" x14ac:dyDescent="0.25">
      <c r="A29" s="9"/>
      <c r="B29" s="71"/>
      <c r="C29" s="5"/>
      <c r="D29" s="5"/>
      <c r="E29" s="5"/>
      <c r="F29" s="5"/>
      <c r="G29" s="5"/>
      <c r="H29" s="166"/>
      <c r="I29" s="145"/>
      <c r="J29" s="146"/>
      <c r="K29" s="147"/>
      <c r="L29" s="148"/>
      <c r="M29" s="148"/>
      <c r="N29" s="132">
        <f t="shared" si="0"/>
        <v>0</v>
      </c>
      <c r="O29" s="135"/>
    </row>
    <row r="30" spans="1:23" ht="30" customHeight="1" outlineLevel="1" x14ac:dyDescent="0.25">
      <c r="A30" s="9"/>
      <c r="B30" s="71"/>
      <c r="C30" s="5"/>
      <c r="D30" s="5"/>
      <c r="E30" s="5"/>
      <c r="F30" s="5"/>
      <c r="G30" s="5"/>
      <c r="H30" s="166"/>
      <c r="I30" s="145"/>
      <c r="J30" s="146"/>
      <c r="K30" s="147"/>
      <c r="L30" s="148"/>
      <c r="M30" s="148"/>
      <c r="N30" s="132">
        <f t="shared" si="0"/>
        <v>0</v>
      </c>
      <c r="O30" s="135"/>
    </row>
    <row r="31" spans="1:23" ht="30" customHeight="1" outlineLevel="1" x14ac:dyDescent="0.25">
      <c r="A31" s="9"/>
      <c r="B31" s="71"/>
      <c r="C31" s="5"/>
      <c r="D31" s="5"/>
      <c r="E31" s="5"/>
      <c r="F31" s="5"/>
      <c r="G31" s="5"/>
      <c r="H31" s="166"/>
      <c r="I31" s="145"/>
      <c r="J31" s="146"/>
      <c r="K31" s="147"/>
      <c r="L31" s="148"/>
      <c r="M31" s="148"/>
      <c r="N31" s="132">
        <f t="shared" si="0"/>
        <v>0</v>
      </c>
      <c r="O31" s="135"/>
    </row>
    <row r="32" spans="1:23" ht="30" customHeight="1" outlineLevel="1" x14ac:dyDescent="0.25">
      <c r="A32" s="9"/>
      <c r="B32" s="71"/>
      <c r="C32" s="5"/>
      <c r="D32" s="5"/>
      <c r="E32" s="5"/>
      <c r="F32" s="5"/>
      <c r="G32" s="5"/>
      <c r="H32" s="166"/>
      <c r="I32" s="145"/>
      <c r="J32" s="146"/>
      <c r="K32" s="147"/>
      <c r="L32" s="148"/>
      <c r="M32" s="148"/>
      <c r="N32" s="132">
        <f t="shared" si="0"/>
        <v>0</v>
      </c>
      <c r="O32" s="135"/>
    </row>
    <row r="33" spans="1:16" ht="30" customHeight="1" outlineLevel="1" x14ac:dyDescent="0.25">
      <c r="A33" s="9"/>
      <c r="B33" s="71"/>
      <c r="C33" s="5"/>
      <c r="D33" s="5"/>
      <c r="E33" s="5"/>
      <c r="F33" s="5"/>
      <c r="G33" s="5"/>
      <c r="H33" s="166"/>
      <c r="I33" s="145"/>
      <c r="J33" s="146"/>
      <c r="K33" s="147"/>
      <c r="L33" s="148"/>
      <c r="M33" s="148"/>
      <c r="N33" s="132">
        <f t="shared" si="0"/>
        <v>0</v>
      </c>
      <c r="O33" s="135"/>
    </row>
    <row r="34" spans="1:16" ht="30" customHeight="1" outlineLevel="1" x14ac:dyDescent="0.25">
      <c r="A34" s="9"/>
      <c r="B34" s="71"/>
      <c r="C34" s="5"/>
      <c r="D34" s="5"/>
      <c r="E34" s="5"/>
      <c r="F34" s="5"/>
      <c r="G34" s="5"/>
      <c r="H34" s="166"/>
      <c r="I34" s="145"/>
      <c r="J34" s="146"/>
      <c r="K34" s="147"/>
      <c r="L34" s="148"/>
      <c r="M34" s="148"/>
      <c r="N34" s="132">
        <f t="shared" si="0"/>
        <v>0</v>
      </c>
      <c r="O34" s="135"/>
    </row>
    <row r="35" spans="1:16" ht="30" customHeight="1" outlineLevel="1" x14ac:dyDescent="0.25">
      <c r="A35" s="9"/>
      <c r="B35" s="71"/>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str">
        <f>VLOOKUP(B20,EAS!A2:B1439,2,0)</f>
        <v>PROACTIVAR</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t="s">
        <v>2753</v>
      </c>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t="s">
        <v>2672</v>
      </c>
      <c r="C48" s="122" t="s">
        <v>31</v>
      </c>
      <c r="D48" s="119" t="s">
        <v>2682</v>
      </c>
      <c r="E48" s="141">
        <v>40182</v>
      </c>
      <c r="F48" s="141">
        <v>40543</v>
      </c>
      <c r="G48" s="168">
        <f>IF(AND(E48&lt;&gt;"",F48&lt;&gt;""),((F48-E48)/30),"")</f>
        <v>12.033333333333333</v>
      </c>
      <c r="H48" s="191" t="s">
        <v>2688</v>
      </c>
      <c r="I48" s="119" t="s">
        <v>208</v>
      </c>
      <c r="J48" s="119" t="s">
        <v>210</v>
      </c>
      <c r="K48" s="121">
        <v>224661290</v>
      </c>
      <c r="L48" s="122" t="s">
        <v>1148</v>
      </c>
      <c r="M48" s="177">
        <v>1</v>
      </c>
      <c r="N48" s="122" t="s">
        <v>27</v>
      </c>
      <c r="O48" s="122" t="s">
        <v>1148</v>
      </c>
      <c r="P48" s="79"/>
    </row>
    <row r="49" spans="1:16" s="6" customFormat="1" ht="24.75" customHeight="1" x14ac:dyDescent="0.25">
      <c r="A49" s="139">
        <v>2</v>
      </c>
      <c r="B49" s="120" t="s">
        <v>2672</v>
      </c>
      <c r="C49" s="122" t="s">
        <v>31</v>
      </c>
      <c r="D49" s="119" t="s">
        <v>2684</v>
      </c>
      <c r="E49" s="141">
        <v>40546</v>
      </c>
      <c r="F49" s="141">
        <v>40908</v>
      </c>
      <c r="G49" s="168">
        <f t="shared" ref="G49:G107" si="1">IF(AND(E49&lt;&gt;"",F49&lt;&gt;""),((F49-E49)/30),"")</f>
        <v>12.066666666666666</v>
      </c>
      <c r="H49" s="191" t="s">
        <v>2688</v>
      </c>
      <c r="I49" s="119" t="s">
        <v>208</v>
      </c>
      <c r="J49" s="119" t="s">
        <v>245</v>
      </c>
      <c r="K49" s="121">
        <v>412873114</v>
      </c>
      <c r="L49" s="122" t="s">
        <v>1148</v>
      </c>
      <c r="M49" s="177">
        <v>1</v>
      </c>
      <c r="N49" s="122" t="s">
        <v>27</v>
      </c>
      <c r="O49" s="122" t="s">
        <v>2741</v>
      </c>
      <c r="P49" s="79"/>
    </row>
    <row r="50" spans="1:16" s="6" customFormat="1" ht="24.75" customHeight="1" x14ac:dyDescent="0.25">
      <c r="A50" s="139">
        <v>3</v>
      </c>
      <c r="B50" s="120" t="s">
        <v>2672</v>
      </c>
      <c r="C50" s="122" t="s">
        <v>31</v>
      </c>
      <c r="D50" s="119" t="s">
        <v>2685</v>
      </c>
      <c r="E50" s="141">
        <v>40723</v>
      </c>
      <c r="F50" s="141">
        <v>40908</v>
      </c>
      <c r="G50" s="168">
        <f t="shared" si="1"/>
        <v>6.166666666666667</v>
      </c>
      <c r="H50" s="118" t="s">
        <v>2686</v>
      </c>
      <c r="I50" s="119" t="s">
        <v>208</v>
      </c>
      <c r="J50" s="119" t="s">
        <v>210</v>
      </c>
      <c r="K50" s="121">
        <v>58511804</v>
      </c>
      <c r="L50" s="122" t="s">
        <v>2741</v>
      </c>
      <c r="M50" s="177">
        <v>1</v>
      </c>
      <c r="N50" s="122" t="s">
        <v>27</v>
      </c>
      <c r="O50" s="122" t="s">
        <v>2741</v>
      </c>
      <c r="P50" s="79"/>
    </row>
    <row r="51" spans="1:16" s="6" customFormat="1" ht="24.75" customHeight="1" outlineLevel="1" x14ac:dyDescent="0.25">
      <c r="A51" s="139">
        <v>4</v>
      </c>
      <c r="B51" s="120" t="s">
        <v>2672</v>
      </c>
      <c r="C51" s="122" t="s">
        <v>31</v>
      </c>
      <c r="D51" s="119" t="s">
        <v>2687</v>
      </c>
      <c r="E51" s="141">
        <v>41091</v>
      </c>
      <c r="F51" s="141">
        <v>41273</v>
      </c>
      <c r="G51" s="168">
        <f t="shared" si="1"/>
        <v>6.0666666666666664</v>
      </c>
      <c r="H51" s="191" t="s">
        <v>2688</v>
      </c>
      <c r="I51" s="119" t="s">
        <v>208</v>
      </c>
      <c r="J51" s="119" t="s">
        <v>245</v>
      </c>
      <c r="K51" s="121">
        <v>705500886</v>
      </c>
      <c r="L51" s="122" t="s">
        <v>2741</v>
      </c>
      <c r="M51" s="177">
        <v>1</v>
      </c>
      <c r="N51" s="122" t="s">
        <v>27</v>
      </c>
      <c r="O51" s="122" t="s">
        <v>2741</v>
      </c>
      <c r="P51" s="79"/>
    </row>
    <row r="52" spans="1:16" s="7" customFormat="1" ht="24.75" customHeight="1" outlineLevel="1" x14ac:dyDescent="0.25">
      <c r="A52" s="140">
        <v>5</v>
      </c>
      <c r="B52" s="120" t="s">
        <v>2672</v>
      </c>
      <c r="C52" s="122" t="s">
        <v>31</v>
      </c>
      <c r="D52" s="119" t="s">
        <v>2689</v>
      </c>
      <c r="E52" s="141">
        <v>41253</v>
      </c>
      <c r="F52" s="141">
        <v>42004</v>
      </c>
      <c r="G52" s="168">
        <f t="shared" si="1"/>
        <v>25.033333333333335</v>
      </c>
      <c r="H52" s="191" t="s">
        <v>2688</v>
      </c>
      <c r="I52" s="119" t="s">
        <v>208</v>
      </c>
      <c r="J52" s="119" t="s">
        <v>245</v>
      </c>
      <c r="K52" s="121">
        <v>3200823705</v>
      </c>
      <c r="L52" s="122" t="s">
        <v>2741</v>
      </c>
      <c r="M52" s="177">
        <v>1</v>
      </c>
      <c r="N52" s="122" t="s">
        <v>27</v>
      </c>
      <c r="O52" s="122" t="s">
        <v>2741</v>
      </c>
      <c r="P52" s="80"/>
    </row>
    <row r="53" spans="1:16" s="7" customFormat="1" ht="24.75" customHeight="1" outlineLevel="1" x14ac:dyDescent="0.25">
      <c r="A53" s="140">
        <v>6</v>
      </c>
      <c r="B53" s="120" t="s">
        <v>2672</v>
      </c>
      <c r="C53" s="122" t="s">
        <v>31</v>
      </c>
      <c r="D53" s="119" t="s">
        <v>2690</v>
      </c>
      <c r="E53" s="141">
        <v>41255</v>
      </c>
      <c r="F53" s="141">
        <v>42004</v>
      </c>
      <c r="G53" s="168">
        <f t="shared" si="1"/>
        <v>24.966666666666665</v>
      </c>
      <c r="H53" s="191" t="s">
        <v>2688</v>
      </c>
      <c r="I53" s="119" t="s">
        <v>208</v>
      </c>
      <c r="J53" s="119" t="s">
        <v>210</v>
      </c>
      <c r="K53" s="121">
        <v>1745931098</v>
      </c>
      <c r="L53" s="122" t="s">
        <v>2741</v>
      </c>
      <c r="M53" s="177">
        <v>1</v>
      </c>
      <c r="N53" s="122" t="s">
        <v>27</v>
      </c>
      <c r="O53" s="122" t="s">
        <v>2741</v>
      </c>
      <c r="P53" s="80"/>
    </row>
    <row r="54" spans="1:16" s="7" customFormat="1" ht="24.75" customHeight="1" outlineLevel="1" x14ac:dyDescent="0.25">
      <c r="A54" s="140">
        <v>7</v>
      </c>
      <c r="B54" s="120" t="s">
        <v>2672</v>
      </c>
      <c r="C54" s="122" t="s">
        <v>31</v>
      </c>
      <c r="D54" s="119" t="s">
        <v>2691</v>
      </c>
      <c r="E54" s="141">
        <v>41188</v>
      </c>
      <c r="F54" s="141">
        <v>41274</v>
      </c>
      <c r="G54" s="168">
        <f t="shared" si="1"/>
        <v>2.8666666666666667</v>
      </c>
      <c r="H54" s="192" t="s">
        <v>2683</v>
      </c>
      <c r="I54" s="119" t="s">
        <v>208</v>
      </c>
      <c r="J54" s="119" t="s">
        <v>210</v>
      </c>
      <c r="K54" s="117">
        <v>317855730</v>
      </c>
      <c r="L54" s="122" t="s">
        <v>2741</v>
      </c>
      <c r="M54" s="177">
        <v>1</v>
      </c>
      <c r="N54" s="122" t="s">
        <v>27</v>
      </c>
      <c r="O54" s="122" t="s">
        <v>2741</v>
      </c>
      <c r="P54" s="80"/>
    </row>
    <row r="55" spans="1:16" s="7" customFormat="1" ht="24.75" customHeight="1" outlineLevel="1" x14ac:dyDescent="0.25">
      <c r="A55" s="140">
        <v>8</v>
      </c>
      <c r="B55" s="120" t="s">
        <v>2672</v>
      </c>
      <c r="C55" s="122" t="s">
        <v>31</v>
      </c>
      <c r="D55" s="119" t="s">
        <v>2692</v>
      </c>
      <c r="E55" s="141">
        <v>40921</v>
      </c>
      <c r="F55" s="141">
        <v>41274</v>
      </c>
      <c r="G55" s="168">
        <f t="shared" si="1"/>
        <v>11.766666666666667</v>
      </c>
      <c r="H55" s="192" t="s">
        <v>2683</v>
      </c>
      <c r="I55" s="119" t="s">
        <v>208</v>
      </c>
      <c r="J55" s="119" t="s">
        <v>210</v>
      </c>
      <c r="K55" s="117">
        <v>575284227</v>
      </c>
      <c r="L55" s="122" t="s">
        <v>2741</v>
      </c>
      <c r="M55" s="177">
        <v>1</v>
      </c>
      <c r="N55" s="122" t="s">
        <v>27</v>
      </c>
      <c r="O55" s="122" t="s">
        <v>2741</v>
      </c>
      <c r="P55" s="80"/>
    </row>
    <row r="56" spans="1:16" s="7" customFormat="1" ht="24.75" customHeight="1" outlineLevel="1" x14ac:dyDescent="0.25">
      <c r="A56" s="140">
        <v>9</v>
      </c>
      <c r="B56" s="120" t="s">
        <v>2672</v>
      </c>
      <c r="C56" s="122" t="s">
        <v>31</v>
      </c>
      <c r="D56" s="119" t="s">
        <v>2693</v>
      </c>
      <c r="E56" s="141">
        <v>40921</v>
      </c>
      <c r="F56" s="141">
        <v>41273</v>
      </c>
      <c r="G56" s="168">
        <f t="shared" si="1"/>
        <v>11.733333333333333</v>
      </c>
      <c r="H56" s="192" t="s">
        <v>2683</v>
      </c>
      <c r="I56" s="119" t="s">
        <v>208</v>
      </c>
      <c r="J56" s="119" t="s">
        <v>245</v>
      </c>
      <c r="K56" s="117">
        <v>899337487</v>
      </c>
      <c r="L56" s="122" t="s">
        <v>2741</v>
      </c>
      <c r="M56" s="177">
        <v>1</v>
      </c>
      <c r="N56" s="122" t="s">
        <v>27</v>
      </c>
      <c r="O56" s="122" t="s">
        <v>2741</v>
      </c>
      <c r="P56" s="80"/>
    </row>
    <row r="57" spans="1:16" s="7" customFormat="1" ht="24.75" customHeight="1" outlineLevel="1" x14ac:dyDescent="0.25">
      <c r="A57" s="140">
        <v>10</v>
      </c>
      <c r="B57" s="120" t="s">
        <v>2672</v>
      </c>
      <c r="C57" s="122" t="s">
        <v>31</v>
      </c>
      <c r="D57" s="119" t="s">
        <v>2694</v>
      </c>
      <c r="E57" s="141">
        <v>40963</v>
      </c>
      <c r="F57" s="141">
        <v>41274</v>
      </c>
      <c r="G57" s="168">
        <f t="shared" si="1"/>
        <v>10.366666666666667</v>
      </c>
      <c r="H57" s="193" t="s">
        <v>2695</v>
      </c>
      <c r="I57" s="119" t="s">
        <v>208</v>
      </c>
      <c r="J57" s="119" t="s">
        <v>210</v>
      </c>
      <c r="K57" s="121">
        <v>91930586</v>
      </c>
      <c r="L57" s="122" t="s">
        <v>2741</v>
      </c>
      <c r="M57" s="177">
        <v>1</v>
      </c>
      <c r="N57" s="122" t="s">
        <v>27</v>
      </c>
      <c r="O57" s="122" t="s">
        <v>2741</v>
      </c>
      <c r="P57" s="80"/>
    </row>
    <row r="58" spans="1:16" s="7" customFormat="1" ht="24.75" customHeight="1" outlineLevel="1" x14ac:dyDescent="0.25">
      <c r="A58" s="140">
        <v>11</v>
      </c>
      <c r="B58" s="120" t="s">
        <v>2672</v>
      </c>
      <c r="C58" s="122" t="s">
        <v>31</v>
      </c>
      <c r="D58" s="119" t="s">
        <v>2696</v>
      </c>
      <c r="E58" s="141">
        <v>41296</v>
      </c>
      <c r="F58" s="141">
        <v>41639</v>
      </c>
      <c r="G58" s="168">
        <f t="shared" si="1"/>
        <v>11.433333333333334</v>
      </c>
      <c r="H58" s="192" t="s">
        <v>2683</v>
      </c>
      <c r="I58" s="119" t="s">
        <v>208</v>
      </c>
      <c r="J58" s="119" t="s">
        <v>210</v>
      </c>
      <c r="K58" s="121">
        <v>948004880</v>
      </c>
      <c r="L58" s="122" t="s">
        <v>2741</v>
      </c>
      <c r="M58" s="177">
        <v>1</v>
      </c>
      <c r="N58" s="122" t="s">
        <v>27</v>
      </c>
      <c r="O58" s="122" t="s">
        <v>2741</v>
      </c>
      <c r="P58" s="80"/>
    </row>
    <row r="59" spans="1:16" s="7" customFormat="1" ht="24.75" customHeight="1" outlineLevel="1" x14ac:dyDescent="0.25">
      <c r="A59" s="140">
        <v>12</v>
      </c>
      <c r="B59" s="120" t="s">
        <v>2672</v>
      </c>
      <c r="C59" s="122" t="s">
        <v>31</v>
      </c>
      <c r="D59" s="119" t="s">
        <v>2697</v>
      </c>
      <c r="E59" s="141">
        <v>41296</v>
      </c>
      <c r="F59" s="141">
        <v>41639</v>
      </c>
      <c r="G59" s="168">
        <f t="shared" si="1"/>
        <v>11.433333333333334</v>
      </c>
      <c r="H59" s="192" t="s">
        <v>2683</v>
      </c>
      <c r="I59" s="119" t="s">
        <v>208</v>
      </c>
      <c r="J59" s="119" t="s">
        <v>221</v>
      </c>
      <c r="K59" s="121">
        <v>668906017</v>
      </c>
      <c r="L59" s="122" t="s">
        <v>2741</v>
      </c>
      <c r="M59" s="177">
        <v>1</v>
      </c>
      <c r="N59" s="122" t="s">
        <v>27</v>
      </c>
      <c r="O59" s="122" t="s">
        <v>2741</v>
      </c>
      <c r="P59" s="80"/>
    </row>
    <row r="60" spans="1:16" s="7" customFormat="1" ht="24.75" customHeight="1" outlineLevel="1" x14ac:dyDescent="0.25">
      <c r="A60" s="140">
        <v>13</v>
      </c>
      <c r="B60" s="120" t="s">
        <v>2672</v>
      </c>
      <c r="C60" s="122" t="s">
        <v>31</v>
      </c>
      <c r="D60" s="119" t="s">
        <v>2698</v>
      </c>
      <c r="E60" s="141">
        <v>41275</v>
      </c>
      <c r="F60" s="141">
        <v>41992</v>
      </c>
      <c r="G60" s="168">
        <f t="shared" si="1"/>
        <v>23.9</v>
      </c>
      <c r="H60" s="192" t="s">
        <v>2688</v>
      </c>
      <c r="I60" s="119" t="s">
        <v>208</v>
      </c>
      <c r="J60" s="119" t="s">
        <v>210</v>
      </c>
      <c r="K60" s="121">
        <v>1745931098</v>
      </c>
      <c r="L60" s="122" t="s">
        <v>2741</v>
      </c>
      <c r="M60" s="177">
        <v>1</v>
      </c>
      <c r="N60" s="122" t="s">
        <v>27</v>
      </c>
      <c r="O60" s="122" t="s">
        <v>2741</v>
      </c>
      <c r="P60" s="80"/>
    </row>
    <row r="61" spans="1:16" s="7" customFormat="1" ht="24.75" customHeight="1" outlineLevel="1" x14ac:dyDescent="0.25">
      <c r="A61" s="140">
        <v>14</v>
      </c>
      <c r="B61" s="120" t="s">
        <v>2672</v>
      </c>
      <c r="C61" s="122" t="s">
        <v>31</v>
      </c>
      <c r="D61" s="119" t="s">
        <v>2699</v>
      </c>
      <c r="E61" s="141">
        <v>41299</v>
      </c>
      <c r="F61" s="141">
        <v>41639</v>
      </c>
      <c r="G61" s="168">
        <f t="shared" si="1"/>
        <v>11.333333333333334</v>
      </c>
      <c r="H61" s="192" t="s">
        <v>2700</v>
      </c>
      <c r="I61" s="119" t="s">
        <v>208</v>
      </c>
      <c r="J61" s="119" t="s">
        <v>210</v>
      </c>
      <c r="K61" s="121">
        <v>335744600</v>
      </c>
      <c r="L61" s="122" t="s">
        <v>2741</v>
      </c>
      <c r="M61" s="177">
        <v>1</v>
      </c>
      <c r="N61" s="122" t="s">
        <v>27</v>
      </c>
      <c r="O61" s="122" t="s">
        <v>2741</v>
      </c>
      <c r="P61" s="80"/>
    </row>
    <row r="62" spans="1:16" s="7" customFormat="1" ht="24.75" customHeight="1" outlineLevel="1" x14ac:dyDescent="0.25">
      <c r="A62" s="140">
        <v>15</v>
      </c>
      <c r="B62" s="120" t="s">
        <v>2672</v>
      </c>
      <c r="C62" s="122" t="s">
        <v>31</v>
      </c>
      <c r="D62" s="119" t="s">
        <v>2701</v>
      </c>
      <c r="E62" s="141">
        <v>41537</v>
      </c>
      <c r="F62" s="141">
        <v>41988</v>
      </c>
      <c r="G62" s="168">
        <f t="shared" si="1"/>
        <v>15.033333333333333</v>
      </c>
      <c r="H62" s="192" t="s">
        <v>2688</v>
      </c>
      <c r="I62" s="119" t="s">
        <v>208</v>
      </c>
      <c r="J62" s="119" t="s">
        <v>221</v>
      </c>
      <c r="K62" s="121">
        <v>1265503655</v>
      </c>
      <c r="L62" s="122" t="s">
        <v>2741</v>
      </c>
      <c r="M62" s="177">
        <v>1</v>
      </c>
      <c r="N62" s="122" t="s">
        <v>27</v>
      </c>
      <c r="O62" s="122" t="s">
        <v>2740</v>
      </c>
      <c r="P62" s="80"/>
    </row>
    <row r="63" spans="1:16" s="7" customFormat="1" ht="24.75" customHeight="1" outlineLevel="1" x14ac:dyDescent="0.25">
      <c r="A63" s="140">
        <v>16</v>
      </c>
      <c r="B63" s="120" t="s">
        <v>2672</v>
      </c>
      <c r="C63" s="122" t="s">
        <v>31</v>
      </c>
      <c r="D63" s="119" t="s">
        <v>2702</v>
      </c>
      <c r="E63" s="141">
        <v>41537</v>
      </c>
      <c r="F63" s="141">
        <v>42004</v>
      </c>
      <c r="G63" s="168">
        <f t="shared" si="1"/>
        <v>15.566666666666666</v>
      </c>
      <c r="H63" s="193" t="s">
        <v>2688</v>
      </c>
      <c r="I63" s="119" t="s">
        <v>208</v>
      </c>
      <c r="J63" s="119" t="s">
        <v>253</v>
      </c>
      <c r="K63" s="121">
        <v>774822286</v>
      </c>
      <c r="L63" s="122" t="s">
        <v>2741</v>
      </c>
      <c r="M63" s="177">
        <v>1</v>
      </c>
      <c r="N63" s="122" t="s">
        <v>27</v>
      </c>
      <c r="O63" s="122" t="s">
        <v>2741</v>
      </c>
      <c r="P63" s="80"/>
    </row>
    <row r="64" spans="1:16" s="7" customFormat="1" ht="24.75" customHeight="1" outlineLevel="1" x14ac:dyDescent="0.25">
      <c r="A64" s="140">
        <v>17</v>
      </c>
      <c r="B64" s="120" t="s">
        <v>2672</v>
      </c>
      <c r="C64" s="122" t="s">
        <v>31</v>
      </c>
      <c r="D64" s="119" t="s">
        <v>2703</v>
      </c>
      <c r="E64" s="141">
        <v>41660</v>
      </c>
      <c r="F64" s="141">
        <v>42034</v>
      </c>
      <c r="G64" s="168">
        <f t="shared" si="1"/>
        <v>12.466666666666667</v>
      </c>
      <c r="H64" s="193" t="s">
        <v>2700</v>
      </c>
      <c r="I64" s="119" t="s">
        <v>208</v>
      </c>
      <c r="J64" s="119" t="s">
        <v>210</v>
      </c>
      <c r="K64" s="121">
        <v>745599222</v>
      </c>
      <c r="L64" s="122" t="s">
        <v>2741</v>
      </c>
      <c r="M64" s="177">
        <v>1</v>
      </c>
      <c r="N64" s="122" t="s">
        <v>27</v>
      </c>
      <c r="O64" s="122" t="s">
        <v>2741</v>
      </c>
      <c r="P64" s="80"/>
    </row>
    <row r="65" spans="1:16" s="7" customFormat="1" ht="24.75" customHeight="1" outlineLevel="1" x14ac:dyDescent="0.25">
      <c r="A65" s="140">
        <v>18</v>
      </c>
      <c r="B65" s="120" t="s">
        <v>2672</v>
      </c>
      <c r="C65" s="122" t="s">
        <v>31</v>
      </c>
      <c r="D65" s="119" t="s">
        <v>2704</v>
      </c>
      <c r="E65" s="141">
        <v>41660</v>
      </c>
      <c r="F65" s="141">
        <v>42034</v>
      </c>
      <c r="G65" s="168">
        <f t="shared" si="1"/>
        <v>12.466666666666667</v>
      </c>
      <c r="H65" s="192" t="s">
        <v>2705</v>
      </c>
      <c r="I65" s="119" t="s">
        <v>208</v>
      </c>
      <c r="J65" s="119" t="s">
        <v>210</v>
      </c>
      <c r="K65" s="121">
        <v>1308993841</v>
      </c>
      <c r="L65" s="122" t="s">
        <v>2741</v>
      </c>
      <c r="M65" s="177">
        <v>1</v>
      </c>
      <c r="N65" s="122" t="s">
        <v>27</v>
      </c>
      <c r="O65" s="122" t="s">
        <v>2741</v>
      </c>
      <c r="P65" s="80"/>
    </row>
    <row r="66" spans="1:16" s="7" customFormat="1" ht="24.75" customHeight="1" outlineLevel="1" x14ac:dyDescent="0.25">
      <c r="A66" s="140">
        <v>19</v>
      </c>
      <c r="B66" s="120" t="s">
        <v>2672</v>
      </c>
      <c r="C66" s="122" t="s">
        <v>31</v>
      </c>
      <c r="D66" s="119" t="s">
        <v>2706</v>
      </c>
      <c r="E66" s="141">
        <v>41660</v>
      </c>
      <c r="F66" s="141">
        <v>42034</v>
      </c>
      <c r="G66" s="168">
        <f t="shared" si="1"/>
        <v>12.466666666666667</v>
      </c>
      <c r="H66" s="193" t="s">
        <v>2705</v>
      </c>
      <c r="I66" s="119" t="s">
        <v>208</v>
      </c>
      <c r="J66" s="119" t="s">
        <v>244</v>
      </c>
      <c r="K66" s="121">
        <v>1311142959</v>
      </c>
      <c r="L66" s="122" t="s">
        <v>2741</v>
      </c>
      <c r="M66" s="177">
        <v>1</v>
      </c>
      <c r="N66" s="122" t="s">
        <v>27</v>
      </c>
      <c r="O66" s="122" t="s">
        <v>2741</v>
      </c>
      <c r="P66" s="80"/>
    </row>
    <row r="67" spans="1:16" s="7" customFormat="1" ht="24.75" customHeight="1" outlineLevel="1" x14ac:dyDescent="0.25">
      <c r="A67" s="140">
        <v>20</v>
      </c>
      <c r="B67" s="120" t="s">
        <v>2672</v>
      </c>
      <c r="C67" s="122" t="s">
        <v>31</v>
      </c>
      <c r="D67" s="119" t="s">
        <v>2707</v>
      </c>
      <c r="E67" s="141">
        <v>42003</v>
      </c>
      <c r="F67" s="141">
        <v>42368</v>
      </c>
      <c r="G67" s="168">
        <f t="shared" ref="G67:G82" si="2">IF(AND(E67&lt;&gt;"",F67&lt;&gt;""),((F67-E67)/30),"")</f>
        <v>12.166666666666666</v>
      </c>
      <c r="H67" s="193" t="s">
        <v>2688</v>
      </c>
      <c r="I67" s="119" t="s">
        <v>208</v>
      </c>
      <c r="J67" s="119" t="s">
        <v>221</v>
      </c>
      <c r="K67" s="121">
        <v>1830810246</v>
      </c>
      <c r="L67" s="122" t="s">
        <v>2741</v>
      </c>
      <c r="M67" s="177">
        <v>1</v>
      </c>
      <c r="N67" s="122" t="s">
        <v>27</v>
      </c>
      <c r="O67" s="122" t="s">
        <v>2741</v>
      </c>
      <c r="P67" s="80"/>
    </row>
    <row r="68" spans="1:16" s="7" customFormat="1" ht="24.75" customHeight="1" outlineLevel="1" x14ac:dyDescent="0.25">
      <c r="A68" s="140">
        <v>21</v>
      </c>
      <c r="B68" s="120" t="s">
        <v>2672</v>
      </c>
      <c r="C68" s="122" t="s">
        <v>31</v>
      </c>
      <c r="D68" s="119" t="s">
        <v>2708</v>
      </c>
      <c r="E68" s="141">
        <v>42399</v>
      </c>
      <c r="F68" s="141">
        <v>42674</v>
      </c>
      <c r="G68" s="168">
        <f t="shared" si="2"/>
        <v>9.1666666666666661</v>
      </c>
      <c r="H68" s="193" t="s">
        <v>2700</v>
      </c>
      <c r="I68" s="119" t="s">
        <v>208</v>
      </c>
      <c r="J68" s="119" t="s">
        <v>253</v>
      </c>
      <c r="K68" s="121">
        <v>1242520423</v>
      </c>
      <c r="L68" s="122" t="s">
        <v>2741</v>
      </c>
      <c r="M68" s="177">
        <v>1</v>
      </c>
      <c r="N68" s="122" t="s">
        <v>27</v>
      </c>
      <c r="O68" s="122" t="s">
        <v>2741</v>
      </c>
      <c r="P68" s="80"/>
    </row>
    <row r="69" spans="1:16" s="7" customFormat="1" ht="24.75" customHeight="1" outlineLevel="1" x14ac:dyDescent="0.25">
      <c r="A69" s="140">
        <v>22</v>
      </c>
      <c r="B69" s="120" t="s">
        <v>2672</v>
      </c>
      <c r="C69" s="122" t="s">
        <v>31</v>
      </c>
      <c r="D69" s="119" t="s">
        <v>2709</v>
      </c>
      <c r="E69" s="141">
        <v>42034</v>
      </c>
      <c r="F69" s="141">
        <v>42369</v>
      </c>
      <c r="G69" s="168">
        <f t="shared" si="2"/>
        <v>11.166666666666666</v>
      </c>
      <c r="H69" s="193" t="s">
        <v>2705</v>
      </c>
      <c r="I69" s="119" t="s">
        <v>208</v>
      </c>
      <c r="J69" s="119" t="s">
        <v>244</v>
      </c>
      <c r="K69" s="194">
        <v>1267025991</v>
      </c>
      <c r="L69" s="122" t="s">
        <v>2741</v>
      </c>
      <c r="M69" s="177">
        <v>1</v>
      </c>
      <c r="N69" s="122" t="s">
        <v>27</v>
      </c>
      <c r="O69" s="122" t="s">
        <v>2741</v>
      </c>
      <c r="P69" s="80"/>
    </row>
    <row r="70" spans="1:16" s="7" customFormat="1" ht="24.75" customHeight="1" outlineLevel="1" x14ac:dyDescent="0.25">
      <c r="A70" s="140">
        <v>23</v>
      </c>
      <c r="B70" s="120" t="s">
        <v>2672</v>
      </c>
      <c r="C70" s="122" t="s">
        <v>31</v>
      </c>
      <c r="D70" s="119" t="s">
        <v>2710</v>
      </c>
      <c r="E70" s="141">
        <v>42034</v>
      </c>
      <c r="F70" s="141">
        <v>42369</v>
      </c>
      <c r="G70" s="168">
        <f t="shared" si="2"/>
        <v>11.166666666666666</v>
      </c>
      <c r="H70" s="193" t="s">
        <v>2705</v>
      </c>
      <c r="I70" s="119" t="s">
        <v>208</v>
      </c>
      <c r="J70" s="119" t="s">
        <v>210</v>
      </c>
      <c r="K70" s="194">
        <v>1030645326</v>
      </c>
      <c r="L70" s="122" t="s">
        <v>2741</v>
      </c>
      <c r="M70" s="177">
        <v>1</v>
      </c>
      <c r="N70" s="122" t="s">
        <v>27</v>
      </c>
      <c r="O70" s="122" t="s">
        <v>2741</v>
      </c>
      <c r="P70" s="80"/>
    </row>
    <row r="71" spans="1:16" s="7" customFormat="1" ht="24.75" customHeight="1" outlineLevel="1" x14ac:dyDescent="0.25">
      <c r="A71" s="140">
        <v>24</v>
      </c>
      <c r="B71" s="120" t="s">
        <v>2672</v>
      </c>
      <c r="C71" s="122" t="s">
        <v>31</v>
      </c>
      <c r="D71" s="119" t="s">
        <v>2711</v>
      </c>
      <c r="E71" s="141">
        <v>42034</v>
      </c>
      <c r="F71" s="141">
        <v>42369</v>
      </c>
      <c r="G71" s="168">
        <f t="shared" si="2"/>
        <v>11.166666666666666</v>
      </c>
      <c r="H71" s="193" t="s">
        <v>2705</v>
      </c>
      <c r="I71" s="119" t="s">
        <v>208</v>
      </c>
      <c r="J71" s="119" t="s">
        <v>244</v>
      </c>
      <c r="K71" s="194">
        <f>1256421194+11369241</f>
        <v>1267790435</v>
      </c>
      <c r="L71" s="122" t="s">
        <v>2741</v>
      </c>
      <c r="M71" s="177">
        <v>1</v>
      </c>
      <c r="N71" s="122" t="s">
        <v>27</v>
      </c>
      <c r="O71" s="122" t="s">
        <v>2741</v>
      </c>
      <c r="P71" s="80"/>
    </row>
    <row r="72" spans="1:16" s="7" customFormat="1" ht="24.75" customHeight="1" outlineLevel="1" x14ac:dyDescent="0.25">
      <c r="A72" s="140">
        <v>25</v>
      </c>
      <c r="B72" s="120" t="s">
        <v>2672</v>
      </c>
      <c r="C72" s="122" t="s">
        <v>31</v>
      </c>
      <c r="D72" s="119" t="s">
        <v>2712</v>
      </c>
      <c r="E72" s="141">
        <v>42401</v>
      </c>
      <c r="F72" s="141">
        <v>42719</v>
      </c>
      <c r="G72" s="168">
        <f t="shared" si="2"/>
        <v>10.6</v>
      </c>
      <c r="H72" s="195" t="s">
        <v>2688</v>
      </c>
      <c r="I72" s="119" t="s">
        <v>208</v>
      </c>
      <c r="J72" s="119" t="s">
        <v>245</v>
      </c>
      <c r="K72" s="196">
        <v>3397667370</v>
      </c>
      <c r="L72" s="122" t="s">
        <v>2741</v>
      </c>
      <c r="M72" s="177">
        <v>1</v>
      </c>
      <c r="N72" s="122" t="s">
        <v>27</v>
      </c>
      <c r="O72" s="122" t="s">
        <v>2741</v>
      </c>
      <c r="P72" s="80"/>
    </row>
    <row r="73" spans="1:16" s="7" customFormat="1" ht="24.75" customHeight="1" outlineLevel="1" x14ac:dyDescent="0.25">
      <c r="A73" s="140">
        <v>26</v>
      </c>
      <c r="B73" s="120" t="s">
        <v>2672</v>
      </c>
      <c r="C73" s="122" t="s">
        <v>31</v>
      </c>
      <c r="D73" s="119" t="s">
        <v>2713</v>
      </c>
      <c r="E73" s="141">
        <v>42399</v>
      </c>
      <c r="F73" s="141">
        <v>42674</v>
      </c>
      <c r="G73" s="168">
        <f t="shared" si="2"/>
        <v>9.1666666666666661</v>
      </c>
      <c r="H73" s="193" t="s">
        <v>2705</v>
      </c>
      <c r="I73" s="119" t="s">
        <v>208</v>
      </c>
      <c r="J73" s="119" t="s">
        <v>244</v>
      </c>
      <c r="K73" s="197">
        <v>1254788028</v>
      </c>
      <c r="L73" s="122" t="s">
        <v>2741</v>
      </c>
      <c r="M73" s="177">
        <v>1</v>
      </c>
      <c r="N73" s="122" t="s">
        <v>27</v>
      </c>
      <c r="O73" s="122" t="s">
        <v>2740</v>
      </c>
      <c r="P73" s="80"/>
    </row>
    <row r="74" spans="1:16" s="7" customFormat="1" ht="24.75" customHeight="1" outlineLevel="1" x14ac:dyDescent="0.25">
      <c r="A74" s="140">
        <v>27</v>
      </c>
      <c r="B74" s="120" t="s">
        <v>2672</v>
      </c>
      <c r="C74" s="122" t="s">
        <v>31</v>
      </c>
      <c r="D74" s="119" t="s">
        <v>2714</v>
      </c>
      <c r="E74" s="141">
        <v>42401</v>
      </c>
      <c r="F74" s="141">
        <v>42674</v>
      </c>
      <c r="G74" s="168">
        <f t="shared" si="2"/>
        <v>9.1</v>
      </c>
      <c r="H74" s="193" t="s">
        <v>2715</v>
      </c>
      <c r="I74" s="119" t="s">
        <v>208</v>
      </c>
      <c r="J74" s="119" t="s">
        <v>210</v>
      </c>
      <c r="K74" s="194">
        <v>169549350</v>
      </c>
      <c r="L74" s="122" t="s">
        <v>2741</v>
      </c>
      <c r="M74" s="177">
        <v>1</v>
      </c>
      <c r="N74" s="122" t="s">
        <v>27</v>
      </c>
      <c r="O74" s="122" t="s">
        <v>2741</v>
      </c>
      <c r="P74" s="80"/>
    </row>
    <row r="75" spans="1:16" s="7" customFormat="1" ht="24.75" customHeight="1" outlineLevel="1" x14ac:dyDescent="0.25">
      <c r="A75" s="140">
        <v>28</v>
      </c>
      <c r="B75" s="120" t="s">
        <v>2672</v>
      </c>
      <c r="C75" s="122" t="s">
        <v>31</v>
      </c>
      <c r="D75" s="119" t="s">
        <v>2716</v>
      </c>
      <c r="E75" s="141">
        <v>42398</v>
      </c>
      <c r="F75" s="141">
        <v>42674</v>
      </c>
      <c r="G75" s="168">
        <f t="shared" si="2"/>
        <v>9.1999999999999993</v>
      </c>
      <c r="H75" s="193" t="s">
        <v>2705</v>
      </c>
      <c r="I75" s="119" t="s">
        <v>208</v>
      </c>
      <c r="J75" s="119" t="s">
        <v>210</v>
      </c>
      <c r="K75" s="196">
        <v>1694037214</v>
      </c>
      <c r="L75" s="122" t="s">
        <v>2741</v>
      </c>
      <c r="M75" s="177">
        <v>1</v>
      </c>
      <c r="N75" s="122" t="s">
        <v>27</v>
      </c>
      <c r="O75" s="122" t="s">
        <v>2741</v>
      </c>
      <c r="P75" s="80"/>
    </row>
    <row r="76" spans="1:16" s="7" customFormat="1" ht="24.75" customHeight="1" outlineLevel="1" x14ac:dyDescent="0.25">
      <c r="A76" s="140">
        <v>29</v>
      </c>
      <c r="B76" s="120" t="s">
        <v>2672</v>
      </c>
      <c r="C76" s="122" t="s">
        <v>31</v>
      </c>
      <c r="D76" s="119" t="s">
        <v>2717</v>
      </c>
      <c r="E76" s="141">
        <v>42675</v>
      </c>
      <c r="F76" s="141">
        <v>43312</v>
      </c>
      <c r="G76" s="168">
        <f t="shared" si="2"/>
        <v>21.233333333333334</v>
      </c>
      <c r="H76" s="193" t="s">
        <v>2705</v>
      </c>
      <c r="I76" s="119" t="s">
        <v>208</v>
      </c>
      <c r="J76" s="119" t="s">
        <v>210</v>
      </c>
      <c r="K76" s="196">
        <v>2355773182</v>
      </c>
      <c r="L76" s="122" t="s">
        <v>2741</v>
      </c>
      <c r="M76" s="177">
        <v>1</v>
      </c>
      <c r="N76" s="122" t="s">
        <v>27</v>
      </c>
      <c r="O76" s="122" t="s">
        <v>2741</v>
      </c>
      <c r="P76" s="80"/>
    </row>
    <row r="77" spans="1:16" s="7" customFormat="1" ht="24.75" customHeight="1" outlineLevel="1" x14ac:dyDescent="0.25">
      <c r="A77" s="140">
        <v>30</v>
      </c>
      <c r="B77" s="120" t="s">
        <v>2672</v>
      </c>
      <c r="C77" s="122" t="s">
        <v>31</v>
      </c>
      <c r="D77" s="119" t="s">
        <v>2718</v>
      </c>
      <c r="E77" s="141">
        <v>42401</v>
      </c>
      <c r="F77" s="141">
        <v>42719</v>
      </c>
      <c r="G77" s="168">
        <f t="shared" si="2"/>
        <v>10.6</v>
      </c>
      <c r="H77" s="193" t="s">
        <v>2719</v>
      </c>
      <c r="I77" s="119" t="s">
        <v>208</v>
      </c>
      <c r="J77" s="119" t="s">
        <v>244</v>
      </c>
      <c r="K77" s="198">
        <v>3370749535</v>
      </c>
      <c r="L77" s="122" t="s">
        <v>2741</v>
      </c>
      <c r="M77" s="177">
        <v>1</v>
      </c>
      <c r="N77" s="122" t="s">
        <v>27</v>
      </c>
      <c r="O77" s="122" t="s">
        <v>2740</v>
      </c>
      <c r="P77" s="80"/>
    </row>
    <row r="78" spans="1:16" s="7" customFormat="1" ht="24.75" customHeight="1" outlineLevel="1" x14ac:dyDescent="0.25">
      <c r="A78" s="140">
        <v>31</v>
      </c>
      <c r="B78" s="120" t="s">
        <v>2672</v>
      </c>
      <c r="C78" s="122" t="s">
        <v>31</v>
      </c>
      <c r="D78" s="119" t="s">
        <v>2720</v>
      </c>
      <c r="E78" s="141">
        <v>42675</v>
      </c>
      <c r="F78" s="141">
        <v>43312</v>
      </c>
      <c r="G78" s="168">
        <f t="shared" si="2"/>
        <v>21.233333333333334</v>
      </c>
      <c r="H78" s="193" t="s">
        <v>2705</v>
      </c>
      <c r="I78" s="119" t="s">
        <v>208</v>
      </c>
      <c r="J78" s="119" t="s">
        <v>244</v>
      </c>
      <c r="K78" s="198">
        <v>2184882884</v>
      </c>
      <c r="L78" s="122" t="s">
        <v>2741</v>
      </c>
      <c r="M78" s="177">
        <v>1</v>
      </c>
      <c r="N78" s="122" t="s">
        <v>27</v>
      </c>
      <c r="O78" s="122" t="s">
        <v>2740</v>
      </c>
      <c r="P78" s="80"/>
    </row>
    <row r="79" spans="1:16" s="7" customFormat="1" ht="24.75" customHeight="1" outlineLevel="1" x14ac:dyDescent="0.25">
      <c r="A79" s="140">
        <v>32</v>
      </c>
      <c r="B79" s="120" t="s">
        <v>2672</v>
      </c>
      <c r="C79" s="122" t="s">
        <v>31</v>
      </c>
      <c r="D79" s="119" t="s">
        <v>2721</v>
      </c>
      <c r="E79" s="141">
        <v>42667</v>
      </c>
      <c r="F79" s="141">
        <v>43312</v>
      </c>
      <c r="G79" s="168">
        <f t="shared" si="2"/>
        <v>21.5</v>
      </c>
      <c r="H79" s="193" t="s">
        <v>2705</v>
      </c>
      <c r="I79" s="119" t="s">
        <v>208</v>
      </c>
      <c r="J79" s="119" t="s">
        <v>253</v>
      </c>
      <c r="K79" s="198">
        <v>3430156902</v>
      </c>
      <c r="L79" s="122" t="s">
        <v>2741</v>
      </c>
      <c r="M79" s="177">
        <v>1</v>
      </c>
      <c r="N79" s="122" t="s">
        <v>27</v>
      </c>
      <c r="O79" s="122" t="s">
        <v>2741</v>
      </c>
      <c r="P79" s="80"/>
    </row>
    <row r="80" spans="1:16" s="7" customFormat="1" ht="24.75" customHeight="1" outlineLevel="1" x14ac:dyDescent="0.25">
      <c r="A80" s="140">
        <v>33</v>
      </c>
      <c r="B80" s="120" t="s">
        <v>2672</v>
      </c>
      <c r="C80" s="122" t="s">
        <v>31</v>
      </c>
      <c r="D80" s="119" t="s">
        <v>2722</v>
      </c>
      <c r="E80" s="141">
        <v>42719</v>
      </c>
      <c r="F80" s="141">
        <v>43084</v>
      </c>
      <c r="G80" s="168">
        <f t="shared" si="2"/>
        <v>12.166666666666666</v>
      </c>
      <c r="H80" s="199" t="s">
        <v>2719</v>
      </c>
      <c r="I80" s="119" t="s">
        <v>208</v>
      </c>
      <c r="J80" s="119" t="s">
        <v>210</v>
      </c>
      <c r="K80" s="194">
        <v>1525368012</v>
      </c>
      <c r="L80" s="122" t="s">
        <v>2741</v>
      </c>
      <c r="M80" s="177">
        <v>1</v>
      </c>
      <c r="N80" s="122" t="s">
        <v>27</v>
      </c>
      <c r="O80" s="122" t="s">
        <v>2741</v>
      </c>
      <c r="P80" s="80"/>
    </row>
    <row r="81" spans="1:16" s="7" customFormat="1" ht="24.75" customHeight="1" outlineLevel="1" x14ac:dyDescent="0.25">
      <c r="A81" s="140">
        <v>34</v>
      </c>
      <c r="B81" s="120" t="s">
        <v>2672</v>
      </c>
      <c r="C81" s="122" t="s">
        <v>31</v>
      </c>
      <c r="D81" s="119" t="s">
        <v>2723</v>
      </c>
      <c r="E81" s="141">
        <v>42719</v>
      </c>
      <c r="F81" s="141">
        <v>43084</v>
      </c>
      <c r="G81" s="168">
        <f t="shared" si="2"/>
        <v>12.166666666666666</v>
      </c>
      <c r="H81" s="199" t="s">
        <v>2719</v>
      </c>
      <c r="I81" s="119" t="s">
        <v>208</v>
      </c>
      <c r="J81" s="119" t="s">
        <v>245</v>
      </c>
      <c r="K81" s="194">
        <v>956178002</v>
      </c>
      <c r="L81" s="122" t="s">
        <v>2741</v>
      </c>
      <c r="M81" s="177">
        <v>1</v>
      </c>
      <c r="N81" s="122" t="s">
        <v>27</v>
      </c>
      <c r="O81" s="122" t="s">
        <v>2741</v>
      </c>
      <c r="P81" s="80"/>
    </row>
    <row r="82" spans="1:16" s="7" customFormat="1" ht="24.75" customHeight="1" outlineLevel="1" x14ac:dyDescent="0.25">
      <c r="A82" s="140">
        <v>35</v>
      </c>
      <c r="B82" s="120" t="s">
        <v>2672</v>
      </c>
      <c r="C82" s="122" t="s">
        <v>31</v>
      </c>
      <c r="D82" s="119" t="s">
        <v>2724</v>
      </c>
      <c r="E82" s="141">
        <v>42719</v>
      </c>
      <c r="F82" s="141">
        <v>43084</v>
      </c>
      <c r="G82" s="168">
        <f t="shared" si="2"/>
        <v>12.166666666666666</v>
      </c>
      <c r="H82" s="199" t="s">
        <v>2719</v>
      </c>
      <c r="I82" s="119" t="s">
        <v>208</v>
      </c>
      <c r="J82" s="119" t="s">
        <v>245</v>
      </c>
      <c r="K82" s="194">
        <v>1364631458</v>
      </c>
      <c r="L82" s="122" t="s">
        <v>2741</v>
      </c>
      <c r="M82" s="177">
        <v>1</v>
      </c>
      <c r="N82" s="122" t="s">
        <v>27</v>
      </c>
      <c r="O82" s="122" t="s">
        <v>2740</v>
      </c>
      <c r="P82" s="80"/>
    </row>
    <row r="83" spans="1:16" s="7" customFormat="1" ht="24.6" customHeight="1" outlineLevel="1" x14ac:dyDescent="0.25">
      <c r="A83" s="140">
        <v>36</v>
      </c>
      <c r="B83" s="120" t="s">
        <v>2672</v>
      </c>
      <c r="C83" s="122" t="s">
        <v>31</v>
      </c>
      <c r="D83" s="119" t="s">
        <v>2725</v>
      </c>
      <c r="E83" s="141">
        <v>43084</v>
      </c>
      <c r="F83" s="141">
        <v>43404</v>
      </c>
      <c r="G83" s="168">
        <f t="shared" si="1"/>
        <v>10.666666666666666</v>
      </c>
      <c r="H83" s="199" t="s">
        <v>2719</v>
      </c>
      <c r="I83" s="119" t="s">
        <v>208</v>
      </c>
      <c r="J83" s="119" t="s">
        <v>245</v>
      </c>
      <c r="K83" s="194">
        <v>1429588645</v>
      </c>
      <c r="L83" s="122" t="s">
        <v>2741</v>
      </c>
      <c r="M83" s="177">
        <v>1</v>
      </c>
      <c r="N83" s="122" t="s">
        <v>27</v>
      </c>
      <c r="O83" s="122" t="s">
        <v>2741</v>
      </c>
      <c r="P83" s="80"/>
    </row>
    <row r="84" spans="1:16" s="7" customFormat="1" ht="24.75" customHeight="1" outlineLevel="1" x14ac:dyDescent="0.25">
      <c r="A84" s="140">
        <v>37</v>
      </c>
      <c r="B84" s="120" t="s">
        <v>2672</v>
      </c>
      <c r="C84" s="122" t="s">
        <v>31</v>
      </c>
      <c r="D84" s="119" t="s">
        <v>2739</v>
      </c>
      <c r="E84" s="141">
        <v>43311</v>
      </c>
      <c r="F84" s="141">
        <v>43449</v>
      </c>
      <c r="G84" s="168">
        <f t="shared" si="1"/>
        <v>4.5999999999999996</v>
      </c>
      <c r="H84" s="199" t="s">
        <v>2705</v>
      </c>
      <c r="I84" s="119" t="s">
        <v>208</v>
      </c>
      <c r="J84" s="119" t="s">
        <v>210</v>
      </c>
      <c r="K84" s="200">
        <v>518578740</v>
      </c>
      <c r="L84" s="122" t="s">
        <v>2741</v>
      </c>
      <c r="M84" s="177">
        <v>1</v>
      </c>
      <c r="N84" s="122" t="s">
        <v>27</v>
      </c>
      <c r="O84" s="122" t="s">
        <v>2741</v>
      </c>
      <c r="P84" s="80"/>
    </row>
    <row r="85" spans="1:16" s="7" customFormat="1" ht="24.75" customHeight="1" outlineLevel="1" x14ac:dyDescent="0.25">
      <c r="A85" s="140">
        <v>38</v>
      </c>
      <c r="B85" s="120" t="s">
        <v>2672</v>
      </c>
      <c r="C85" s="122" t="s">
        <v>31</v>
      </c>
      <c r="D85" s="119" t="s">
        <v>2726</v>
      </c>
      <c r="E85" s="141">
        <v>43313</v>
      </c>
      <c r="F85" s="141">
        <v>43449</v>
      </c>
      <c r="G85" s="168">
        <f t="shared" si="1"/>
        <v>4.5333333333333332</v>
      </c>
      <c r="H85" s="199" t="s">
        <v>2705</v>
      </c>
      <c r="I85" s="119" t="s">
        <v>208</v>
      </c>
      <c r="J85" s="119" t="s">
        <v>244</v>
      </c>
      <c r="K85" s="194">
        <v>578839463</v>
      </c>
      <c r="L85" s="122" t="s">
        <v>2741</v>
      </c>
      <c r="M85" s="177">
        <v>1</v>
      </c>
      <c r="N85" s="122" t="s">
        <v>27</v>
      </c>
      <c r="O85" s="122" t="s">
        <v>2741</v>
      </c>
      <c r="P85" s="80"/>
    </row>
    <row r="86" spans="1:16" s="7" customFormat="1" ht="24.75" customHeight="1" outlineLevel="1" x14ac:dyDescent="0.25">
      <c r="A86" s="140">
        <v>39</v>
      </c>
      <c r="B86" s="120" t="s">
        <v>2672</v>
      </c>
      <c r="C86" s="122" t="s">
        <v>31</v>
      </c>
      <c r="D86" s="119" t="s">
        <v>2727</v>
      </c>
      <c r="E86" s="141">
        <v>43405</v>
      </c>
      <c r="F86" s="141">
        <v>43441</v>
      </c>
      <c r="G86" s="168">
        <f t="shared" si="1"/>
        <v>1.2</v>
      </c>
      <c r="H86" s="199" t="s">
        <v>2719</v>
      </c>
      <c r="I86" s="119" t="s">
        <v>208</v>
      </c>
      <c r="J86" s="119" t="s">
        <v>245</v>
      </c>
      <c r="K86" s="194">
        <v>155384995</v>
      </c>
      <c r="L86" s="122" t="s">
        <v>2741</v>
      </c>
      <c r="M86" s="177">
        <v>1</v>
      </c>
      <c r="N86" s="122" t="s">
        <v>27</v>
      </c>
      <c r="O86" s="122" t="s">
        <v>2741</v>
      </c>
      <c r="P86" s="80"/>
    </row>
    <row r="87" spans="1:16" s="7" customFormat="1" ht="24.75" customHeight="1" outlineLevel="1" x14ac:dyDescent="0.25">
      <c r="A87" s="140">
        <v>40</v>
      </c>
      <c r="B87" s="120" t="s">
        <v>2672</v>
      </c>
      <c r="C87" s="122" t="s">
        <v>31</v>
      </c>
      <c r="D87" s="119" t="s">
        <v>2728</v>
      </c>
      <c r="E87" s="141">
        <v>43486</v>
      </c>
      <c r="F87" s="141">
        <v>43814</v>
      </c>
      <c r="G87" s="168">
        <f t="shared" si="1"/>
        <v>10.933333333333334</v>
      </c>
      <c r="H87" s="199" t="s">
        <v>2719</v>
      </c>
      <c r="I87" s="119" t="s">
        <v>208</v>
      </c>
      <c r="J87" s="119" t="s">
        <v>245</v>
      </c>
      <c r="K87" s="194">
        <v>3519370636</v>
      </c>
      <c r="L87" s="122" t="s">
        <v>2741</v>
      </c>
      <c r="M87" s="177">
        <v>1</v>
      </c>
      <c r="N87" s="122" t="s">
        <v>27</v>
      </c>
      <c r="O87" s="122" t="s">
        <v>2741</v>
      </c>
      <c r="P87" s="80"/>
    </row>
    <row r="88" spans="1:16" s="7" customFormat="1" ht="24.75" customHeight="1" outlineLevel="1" x14ac:dyDescent="0.25">
      <c r="A88" s="140">
        <v>41</v>
      </c>
      <c r="B88" s="120" t="s">
        <v>2672</v>
      </c>
      <c r="C88" s="122" t="s">
        <v>31</v>
      </c>
      <c r="D88" s="119" t="s">
        <v>2729</v>
      </c>
      <c r="E88" s="141">
        <v>43451</v>
      </c>
      <c r="F88" s="141">
        <v>43921</v>
      </c>
      <c r="G88" s="168">
        <f t="shared" si="1"/>
        <v>15.666666666666666</v>
      </c>
      <c r="H88" s="199" t="s">
        <v>2705</v>
      </c>
      <c r="I88" s="119" t="s">
        <v>208</v>
      </c>
      <c r="J88" s="119" t="s">
        <v>253</v>
      </c>
      <c r="K88" s="194">
        <v>2607719566</v>
      </c>
      <c r="L88" s="122" t="s">
        <v>2741</v>
      </c>
      <c r="M88" s="177">
        <v>1</v>
      </c>
      <c r="N88" s="122" t="s">
        <v>27</v>
      </c>
      <c r="O88" s="122" t="s">
        <v>2741</v>
      </c>
      <c r="P88" s="80"/>
    </row>
    <row r="89" spans="1:16" s="7" customFormat="1" ht="24.75" customHeight="1" outlineLevel="1" x14ac:dyDescent="0.25">
      <c r="A89" s="140">
        <v>42</v>
      </c>
      <c r="B89" s="120" t="s">
        <v>2672</v>
      </c>
      <c r="C89" s="122" t="s">
        <v>31</v>
      </c>
      <c r="D89" s="119" t="s">
        <v>2730</v>
      </c>
      <c r="E89" s="141">
        <v>43453</v>
      </c>
      <c r="F89" s="141">
        <v>43921</v>
      </c>
      <c r="G89" s="168">
        <f t="shared" si="1"/>
        <v>15.6</v>
      </c>
      <c r="H89" s="195" t="s">
        <v>2705</v>
      </c>
      <c r="I89" s="119" t="s">
        <v>208</v>
      </c>
      <c r="J89" s="119" t="s">
        <v>244</v>
      </c>
      <c r="K89" s="194">
        <v>2299617410</v>
      </c>
      <c r="L89" s="122" t="s">
        <v>2741</v>
      </c>
      <c r="M89" s="177">
        <v>1</v>
      </c>
      <c r="N89" s="122" t="s">
        <v>27</v>
      </c>
      <c r="O89" s="122" t="s">
        <v>2741</v>
      </c>
      <c r="P89" s="80"/>
    </row>
    <row r="90" spans="1:16" s="7" customFormat="1" ht="24.75" customHeight="1" outlineLevel="1" x14ac:dyDescent="0.25">
      <c r="A90" s="140">
        <v>43</v>
      </c>
      <c r="B90" s="120" t="s">
        <v>2672</v>
      </c>
      <c r="C90" s="122" t="s">
        <v>31</v>
      </c>
      <c r="D90" s="119" t="s">
        <v>2731</v>
      </c>
      <c r="E90" s="141">
        <v>42004</v>
      </c>
      <c r="F90" s="141">
        <v>42369</v>
      </c>
      <c r="G90" s="168">
        <f t="shared" si="1"/>
        <v>12.166666666666666</v>
      </c>
      <c r="H90" s="192" t="s">
        <v>2688</v>
      </c>
      <c r="I90" s="119" t="s">
        <v>208</v>
      </c>
      <c r="J90" s="119" t="s">
        <v>245</v>
      </c>
      <c r="K90" s="194">
        <v>2954095909</v>
      </c>
      <c r="L90" s="122" t="s">
        <v>26</v>
      </c>
      <c r="M90" s="177">
        <v>0.6</v>
      </c>
      <c r="N90" s="122" t="s">
        <v>27</v>
      </c>
      <c r="O90" s="122" t="s">
        <v>2741</v>
      </c>
      <c r="P90" s="80"/>
    </row>
    <row r="91" spans="1:16" s="7" customFormat="1" ht="24.75" customHeight="1" outlineLevel="1" x14ac:dyDescent="0.25">
      <c r="A91" s="140">
        <v>44</v>
      </c>
      <c r="B91" s="120" t="s">
        <v>2672</v>
      </c>
      <c r="C91" s="122" t="s">
        <v>31</v>
      </c>
      <c r="D91" s="119" t="s">
        <v>2681</v>
      </c>
      <c r="E91" s="141">
        <v>42004</v>
      </c>
      <c r="F91" s="141">
        <v>42369</v>
      </c>
      <c r="G91" s="168">
        <f t="shared" si="1"/>
        <v>12.166666666666666</v>
      </c>
      <c r="H91" s="192" t="s">
        <v>2688</v>
      </c>
      <c r="I91" s="119" t="s">
        <v>208</v>
      </c>
      <c r="J91" s="119" t="s">
        <v>241</v>
      </c>
      <c r="K91" s="121">
        <v>2011877986</v>
      </c>
      <c r="L91" s="122" t="s">
        <v>2740</v>
      </c>
      <c r="M91" s="177">
        <v>0.4</v>
      </c>
      <c r="N91" s="122" t="s">
        <v>27</v>
      </c>
      <c r="O91" s="122" t="s">
        <v>2741</v>
      </c>
      <c r="P91" s="80"/>
    </row>
    <row r="92" spans="1:16" s="7" customFormat="1" ht="24.75" customHeight="1" outlineLevel="1" x14ac:dyDescent="0.25">
      <c r="A92" s="140">
        <v>45</v>
      </c>
      <c r="B92" s="120" t="s">
        <v>2672</v>
      </c>
      <c r="C92" s="122" t="s">
        <v>31</v>
      </c>
      <c r="D92" s="119" t="s">
        <v>2732</v>
      </c>
      <c r="E92" s="141">
        <v>43451</v>
      </c>
      <c r="F92" s="141">
        <v>43799</v>
      </c>
      <c r="G92" s="168">
        <f t="shared" si="1"/>
        <v>11.6</v>
      </c>
      <c r="H92" s="199" t="s">
        <v>2705</v>
      </c>
      <c r="I92" s="119" t="s">
        <v>208</v>
      </c>
      <c r="J92" s="119" t="s">
        <v>244</v>
      </c>
      <c r="K92" s="194">
        <v>1688083415</v>
      </c>
      <c r="L92" s="122" t="s">
        <v>2741</v>
      </c>
      <c r="M92" s="177">
        <v>1</v>
      </c>
      <c r="N92" s="122" t="s">
        <v>27</v>
      </c>
      <c r="O92" s="122" t="s">
        <v>2741</v>
      </c>
      <c r="P92" s="80"/>
    </row>
    <row r="93" spans="1:16" s="7" customFormat="1" ht="24.75" customHeight="1" outlineLevel="1" x14ac:dyDescent="0.25">
      <c r="A93" s="140">
        <v>46</v>
      </c>
      <c r="B93" s="120" t="s">
        <v>2672</v>
      </c>
      <c r="C93" s="122" t="s">
        <v>32</v>
      </c>
      <c r="D93" s="119" t="s">
        <v>2733</v>
      </c>
      <c r="E93" s="141">
        <v>43922</v>
      </c>
      <c r="F93" s="141">
        <v>44165</v>
      </c>
      <c r="G93" s="168">
        <f t="shared" si="1"/>
        <v>8.1</v>
      </c>
      <c r="H93" s="199" t="s">
        <v>2705</v>
      </c>
      <c r="I93" s="119" t="s">
        <v>208</v>
      </c>
      <c r="J93" s="119" t="s">
        <v>210</v>
      </c>
      <c r="K93" s="194">
        <v>1128572092</v>
      </c>
      <c r="L93" s="122" t="s">
        <v>2741</v>
      </c>
      <c r="M93" s="177">
        <v>1</v>
      </c>
      <c r="N93" s="122" t="s">
        <v>2639</v>
      </c>
      <c r="O93" s="122" t="s">
        <v>2741</v>
      </c>
      <c r="P93" s="80"/>
    </row>
    <row r="94" spans="1:16" s="7" customFormat="1" ht="24.75" customHeight="1" outlineLevel="1" x14ac:dyDescent="0.25">
      <c r="A94" s="140">
        <v>47</v>
      </c>
      <c r="B94" s="120" t="s">
        <v>2672</v>
      </c>
      <c r="C94" s="122" t="s">
        <v>31</v>
      </c>
      <c r="D94" s="119" t="s">
        <v>2687</v>
      </c>
      <c r="E94" s="141">
        <v>41091</v>
      </c>
      <c r="F94" s="141">
        <v>41273</v>
      </c>
      <c r="G94" s="168">
        <f t="shared" si="1"/>
        <v>6.0666666666666664</v>
      </c>
      <c r="H94" s="191" t="s">
        <v>2688</v>
      </c>
      <c r="I94" s="119" t="s">
        <v>208</v>
      </c>
      <c r="J94" s="119" t="s">
        <v>253</v>
      </c>
      <c r="K94" s="121">
        <v>705500886</v>
      </c>
      <c r="L94" s="122" t="s">
        <v>2741</v>
      </c>
      <c r="M94" s="177">
        <v>1</v>
      </c>
      <c r="N94" s="122" t="s">
        <v>27</v>
      </c>
      <c r="O94" s="122" t="s">
        <v>2741</v>
      </c>
      <c r="P94" s="80"/>
    </row>
    <row r="95" spans="1:16" s="7" customFormat="1" ht="24.75" customHeight="1" outlineLevel="1" x14ac:dyDescent="0.25">
      <c r="A95" s="140">
        <v>48</v>
      </c>
      <c r="B95" s="120" t="s">
        <v>2672</v>
      </c>
      <c r="C95" s="122" t="s">
        <v>31</v>
      </c>
      <c r="D95" s="119" t="s">
        <v>2689</v>
      </c>
      <c r="E95" s="141">
        <v>41253</v>
      </c>
      <c r="F95" s="141">
        <v>42004</v>
      </c>
      <c r="G95" s="168">
        <f t="shared" si="1"/>
        <v>25.033333333333335</v>
      </c>
      <c r="H95" s="191" t="s">
        <v>2688</v>
      </c>
      <c r="I95" s="119" t="s">
        <v>208</v>
      </c>
      <c r="J95" s="119" t="s">
        <v>253</v>
      </c>
      <c r="K95" s="121">
        <v>3200823705</v>
      </c>
      <c r="L95" s="122" t="s">
        <v>2741</v>
      </c>
      <c r="M95" s="177">
        <v>1</v>
      </c>
      <c r="N95" s="122" t="s">
        <v>27</v>
      </c>
      <c r="O95" s="122" t="s">
        <v>2741</v>
      </c>
      <c r="P95" s="80"/>
    </row>
    <row r="96" spans="1:16" s="7" customFormat="1" ht="24.75" customHeight="1" outlineLevel="1" x14ac:dyDescent="0.25">
      <c r="A96" s="140">
        <v>49</v>
      </c>
      <c r="B96" s="120" t="s">
        <v>2672</v>
      </c>
      <c r="C96" s="122" t="s">
        <v>31</v>
      </c>
      <c r="D96" s="119" t="s">
        <v>2693</v>
      </c>
      <c r="E96" s="141">
        <v>40921</v>
      </c>
      <c r="F96" s="141">
        <v>41273</v>
      </c>
      <c r="G96" s="168">
        <f t="shared" si="1"/>
        <v>11.733333333333333</v>
      </c>
      <c r="H96" s="192" t="s">
        <v>2683</v>
      </c>
      <c r="I96" s="119" t="s">
        <v>208</v>
      </c>
      <c r="J96" s="119" t="s">
        <v>210</v>
      </c>
      <c r="K96" s="117">
        <v>899337487</v>
      </c>
      <c r="L96" s="122" t="s">
        <v>2741</v>
      </c>
      <c r="M96" s="177">
        <v>1</v>
      </c>
      <c r="N96" s="122" t="s">
        <v>27</v>
      </c>
      <c r="O96" s="122" t="s">
        <v>2741</v>
      </c>
      <c r="P96" s="80"/>
    </row>
    <row r="97" spans="1:16" s="7" customFormat="1" ht="24.75" customHeight="1" outlineLevel="1" x14ac:dyDescent="0.25">
      <c r="A97" s="140">
        <v>50</v>
      </c>
      <c r="B97" s="120" t="s">
        <v>2672</v>
      </c>
      <c r="C97" s="122" t="s">
        <v>31</v>
      </c>
      <c r="D97" s="119" t="s">
        <v>2706</v>
      </c>
      <c r="E97" s="141">
        <v>41660</v>
      </c>
      <c r="F97" s="141">
        <v>42034</v>
      </c>
      <c r="G97" s="168">
        <f t="shared" si="1"/>
        <v>12.466666666666667</v>
      </c>
      <c r="H97" s="193" t="s">
        <v>2705</v>
      </c>
      <c r="I97" s="119" t="s">
        <v>208</v>
      </c>
      <c r="J97" s="119" t="s">
        <v>210</v>
      </c>
      <c r="K97" s="121">
        <v>1311142959</v>
      </c>
      <c r="L97" s="122" t="s">
        <v>2741</v>
      </c>
      <c r="M97" s="177">
        <v>1</v>
      </c>
      <c r="N97" s="122" t="s">
        <v>27</v>
      </c>
      <c r="O97" s="122" t="s">
        <v>2741</v>
      </c>
      <c r="P97" s="80"/>
    </row>
    <row r="98" spans="1:16" s="7" customFormat="1" ht="24.75" customHeight="1" outlineLevel="1" x14ac:dyDescent="0.25">
      <c r="A98" s="140">
        <v>51</v>
      </c>
      <c r="B98" s="120" t="s">
        <v>2672</v>
      </c>
      <c r="C98" s="122" t="s">
        <v>31</v>
      </c>
      <c r="D98" s="119" t="s">
        <v>2707</v>
      </c>
      <c r="E98" s="141">
        <v>42003</v>
      </c>
      <c r="F98" s="141">
        <v>42368</v>
      </c>
      <c r="G98" s="168">
        <f t="shared" si="1"/>
        <v>12.166666666666666</v>
      </c>
      <c r="H98" s="193" t="s">
        <v>2688</v>
      </c>
      <c r="I98" s="119" t="s">
        <v>208</v>
      </c>
      <c r="J98" s="119" t="s">
        <v>244</v>
      </c>
      <c r="K98" s="121">
        <v>1830810246</v>
      </c>
      <c r="L98" s="122" t="s">
        <v>2741</v>
      </c>
      <c r="M98" s="177">
        <v>1</v>
      </c>
      <c r="N98" s="122" t="s">
        <v>27</v>
      </c>
      <c r="O98" s="122" t="s">
        <v>2741</v>
      </c>
      <c r="P98" s="80"/>
    </row>
    <row r="99" spans="1:16" s="7" customFormat="1" ht="24.75" customHeight="1" outlineLevel="1" x14ac:dyDescent="0.25">
      <c r="A99" s="140">
        <v>52</v>
      </c>
      <c r="B99" s="120" t="s">
        <v>2672</v>
      </c>
      <c r="C99" s="122" t="s">
        <v>31</v>
      </c>
      <c r="D99" s="119" t="s">
        <v>2708</v>
      </c>
      <c r="E99" s="141">
        <v>42399</v>
      </c>
      <c r="F99" s="141">
        <v>42674</v>
      </c>
      <c r="G99" s="168">
        <f t="shared" si="1"/>
        <v>9.1666666666666661</v>
      </c>
      <c r="H99" s="193" t="s">
        <v>2700</v>
      </c>
      <c r="I99" s="119" t="s">
        <v>208</v>
      </c>
      <c r="J99" s="119" t="s">
        <v>210</v>
      </c>
      <c r="K99" s="121">
        <v>1242520423</v>
      </c>
      <c r="L99" s="122" t="s">
        <v>2741</v>
      </c>
      <c r="M99" s="177">
        <v>1</v>
      </c>
      <c r="N99" s="122" t="s">
        <v>27</v>
      </c>
      <c r="O99" s="122" t="s">
        <v>2741</v>
      </c>
      <c r="P99" s="80"/>
    </row>
    <row r="100" spans="1:16" s="7" customFormat="1" ht="24.75" customHeight="1" outlineLevel="1" x14ac:dyDescent="0.25">
      <c r="A100" s="140">
        <v>53</v>
      </c>
      <c r="B100" s="120" t="s">
        <v>2672</v>
      </c>
      <c r="C100" s="122" t="s">
        <v>31</v>
      </c>
      <c r="D100" s="119" t="s">
        <v>2709</v>
      </c>
      <c r="E100" s="141">
        <v>42034</v>
      </c>
      <c r="F100" s="141">
        <v>42369</v>
      </c>
      <c r="G100" s="168">
        <f t="shared" si="1"/>
        <v>11.166666666666666</v>
      </c>
      <c r="H100" s="193" t="s">
        <v>2705</v>
      </c>
      <c r="I100" s="119" t="s">
        <v>208</v>
      </c>
      <c r="J100" s="119" t="s">
        <v>210</v>
      </c>
      <c r="K100" s="194">
        <v>1267025991</v>
      </c>
      <c r="L100" s="122" t="s">
        <v>2741</v>
      </c>
      <c r="M100" s="177">
        <v>1</v>
      </c>
      <c r="N100" s="122" t="s">
        <v>27</v>
      </c>
      <c r="O100" s="122" t="s">
        <v>2741</v>
      </c>
      <c r="P100" s="80"/>
    </row>
    <row r="101" spans="1:16" s="7" customFormat="1" ht="24.75" customHeight="1" outlineLevel="1" x14ac:dyDescent="0.25">
      <c r="A101" s="140">
        <v>54</v>
      </c>
      <c r="B101" s="120" t="s">
        <v>2672</v>
      </c>
      <c r="C101" s="122" t="s">
        <v>31</v>
      </c>
      <c r="D101" s="119" t="s">
        <v>2711</v>
      </c>
      <c r="E101" s="141">
        <v>42034</v>
      </c>
      <c r="F101" s="141">
        <v>42369</v>
      </c>
      <c r="G101" s="168">
        <f t="shared" si="1"/>
        <v>11.166666666666666</v>
      </c>
      <c r="H101" s="193" t="s">
        <v>2705</v>
      </c>
      <c r="I101" s="119" t="s">
        <v>208</v>
      </c>
      <c r="J101" s="119" t="s">
        <v>210</v>
      </c>
      <c r="K101" s="194">
        <f>1256421194+11369241</f>
        <v>1267790435</v>
      </c>
      <c r="L101" s="122" t="s">
        <v>2741</v>
      </c>
      <c r="M101" s="177">
        <v>1</v>
      </c>
      <c r="N101" s="122" t="s">
        <v>27</v>
      </c>
      <c r="O101" s="122" t="s">
        <v>2741</v>
      </c>
      <c r="P101" s="80"/>
    </row>
    <row r="102" spans="1:16" s="7" customFormat="1" ht="24.75" customHeight="1" outlineLevel="1" x14ac:dyDescent="0.25">
      <c r="A102" s="140">
        <v>55</v>
      </c>
      <c r="B102" s="120" t="s">
        <v>2672</v>
      </c>
      <c r="C102" s="122" t="s">
        <v>31</v>
      </c>
      <c r="D102" s="119" t="s">
        <v>2712</v>
      </c>
      <c r="E102" s="141">
        <v>42401</v>
      </c>
      <c r="F102" s="141">
        <v>42719</v>
      </c>
      <c r="G102" s="168">
        <f t="shared" si="1"/>
        <v>10.6</v>
      </c>
      <c r="H102" s="195" t="s">
        <v>2688</v>
      </c>
      <c r="I102" s="119" t="s">
        <v>208</v>
      </c>
      <c r="J102" s="119" t="s">
        <v>253</v>
      </c>
      <c r="K102" s="196">
        <v>3397667370</v>
      </c>
      <c r="L102" s="122" t="s">
        <v>2741</v>
      </c>
      <c r="M102" s="177">
        <v>1</v>
      </c>
      <c r="N102" s="122" t="s">
        <v>27</v>
      </c>
      <c r="O102" s="122" t="s">
        <v>2741</v>
      </c>
      <c r="P102" s="80"/>
    </row>
    <row r="103" spans="1:16" s="7" customFormat="1" ht="24.75" customHeight="1" outlineLevel="1" x14ac:dyDescent="0.25">
      <c r="A103" s="140">
        <v>56</v>
      </c>
      <c r="B103" s="120" t="s">
        <v>2672</v>
      </c>
      <c r="C103" s="122" t="s">
        <v>31</v>
      </c>
      <c r="D103" s="119" t="s">
        <v>2713</v>
      </c>
      <c r="E103" s="141">
        <v>42399</v>
      </c>
      <c r="F103" s="141">
        <v>42674</v>
      </c>
      <c r="G103" s="168">
        <f t="shared" si="1"/>
        <v>9.1666666666666661</v>
      </c>
      <c r="H103" s="193" t="s">
        <v>2705</v>
      </c>
      <c r="I103" s="119" t="s">
        <v>208</v>
      </c>
      <c r="J103" s="119" t="s">
        <v>210</v>
      </c>
      <c r="K103" s="197">
        <v>1254788028</v>
      </c>
      <c r="L103" s="122" t="s">
        <v>2741</v>
      </c>
      <c r="M103" s="177">
        <v>1</v>
      </c>
      <c r="N103" s="122" t="s">
        <v>27</v>
      </c>
      <c r="O103" s="122" t="s">
        <v>2741</v>
      </c>
      <c r="P103" s="80"/>
    </row>
    <row r="104" spans="1:16" s="7" customFormat="1" ht="24.75" customHeight="1" outlineLevel="1" x14ac:dyDescent="0.25">
      <c r="A104" s="140">
        <v>57</v>
      </c>
      <c r="B104" s="120" t="s">
        <v>2672</v>
      </c>
      <c r="C104" s="122" t="s">
        <v>31</v>
      </c>
      <c r="D104" s="119" t="s">
        <v>2718</v>
      </c>
      <c r="E104" s="141">
        <v>42401</v>
      </c>
      <c r="F104" s="141">
        <v>42719</v>
      </c>
      <c r="G104" s="168">
        <f t="shared" si="1"/>
        <v>10.6</v>
      </c>
      <c r="H104" s="193" t="s">
        <v>2719</v>
      </c>
      <c r="I104" s="119" t="s">
        <v>208</v>
      </c>
      <c r="J104" s="119" t="s">
        <v>210</v>
      </c>
      <c r="K104" s="198">
        <v>3370749535</v>
      </c>
      <c r="L104" s="122" t="s">
        <v>2741</v>
      </c>
      <c r="M104" s="177">
        <v>1</v>
      </c>
      <c r="N104" s="122" t="s">
        <v>27</v>
      </c>
      <c r="O104" s="122" t="s">
        <v>2741</v>
      </c>
      <c r="P104" s="80"/>
    </row>
    <row r="105" spans="1:16" s="7" customFormat="1" ht="24.75" customHeight="1" outlineLevel="1" x14ac:dyDescent="0.25">
      <c r="A105" s="140">
        <v>58</v>
      </c>
      <c r="B105" s="120" t="s">
        <v>2672</v>
      </c>
      <c r="C105" s="122" t="s">
        <v>31</v>
      </c>
      <c r="D105" s="119" t="s">
        <v>2718</v>
      </c>
      <c r="E105" s="141">
        <v>42401</v>
      </c>
      <c r="F105" s="141">
        <v>42719</v>
      </c>
      <c r="G105" s="168">
        <f t="shared" si="1"/>
        <v>10.6</v>
      </c>
      <c r="H105" s="193" t="s">
        <v>2719</v>
      </c>
      <c r="I105" s="119" t="s">
        <v>208</v>
      </c>
      <c r="J105" s="119" t="s">
        <v>221</v>
      </c>
      <c r="K105" s="198">
        <v>3370749535</v>
      </c>
      <c r="L105" s="122" t="s">
        <v>2741</v>
      </c>
      <c r="M105" s="177">
        <v>1</v>
      </c>
      <c r="N105" s="122" t="s">
        <v>27</v>
      </c>
      <c r="O105" s="122" t="s">
        <v>2741</v>
      </c>
      <c r="P105" s="80"/>
    </row>
    <row r="106" spans="1:16" s="7" customFormat="1" ht="24.75" customHeight="1" outlineLevel="1" x14ac:dyDescent="0.25">
      <c r="A106" s="140">
        <v>59</v>
      </c>
      <c r="B106" s="120" t="s">
        <v>2672</v>
      </c>
      <c r="C106" s="122" t="s">
        <v>31</v>
      </c>
      <c r="D106" s="119" t="s">
        <v>2726</v>
      </c>
      <c r="E106" s="141">
        <v>43313</v>
      </c>
      <c r="F106" s="141">
        <v>43449</v>
      </c>
      <c r="G106" s="168">
        <f t="shared" si="1"/>
        <v>4.5333333333333332</v>
      </c>
      <c r="H106" s="199" t="s">
        <v>2705</v>
      </c>
      <c r="I106" s="119" t="s">
        <v>208</v>
      </c>
      <c r="J106" s="119" t="s">
        <v>210</v>
      </c>
      <c r="K106" s="194">
        <v>578839463</v>
      </c>
      <c r="L106" s="122" t="s">
        <v>2741</v>
      </c>
      <c r="M106" s="177">
        <v>1</v>
      </c>
      <c r="N106" s="122" t="s">
        <v>27</v>
      </c>
      <c r="O106" s="122" t="s">
        <v>2741</v>
      </c>
      <c r="P106" s="80"/>
    </row>
    <row r="107" spans="1:16" s="7" customFormat="1" ht="24.75" customHeight="1" outlineLevel="1" thickBot="1" x14ac:dyDescent="0.3">
      <c r="A107" s="140">
        <v>60</v>
      </c>
      <c r="B107" s="120" t="s">
        <v>2672</v>
      </c>
      <c r="C107" s="122" t="s">
        <v>31</v>
      </c>
      <c r="D107" s="119" t="s">
        <v>2728</v>
      </c>
      <c r="E107" s="141">
        <v>43486</v>
      </c>
      <c r="F107" s="141">
        <v>43814</v>
      </c>
      <c r="G107" s="168">
        <f t="shared" si="1"/>
        <v>10.933333333333334</v>
      </c>
      <c r="H107" s="199" t="s">
        <v>2719</v>
      </c>
      <c r="I107" s="119" t="s">
        <v>208</v>
      </c>
      <c r="J107" s="119" t="s">
        <v>248</v>
      </c>
      <c r="K107" s="194">
        <v>3519370636</v>
      </c>
      <c r="L107" s="122" t="s">
        <v>2741</v>
      </c>
      <c r="M107" s="177">
        <v>1</v>
      </c>
      <c r="N107" s="122" t="s">
        <v>27</v>
      </c>
      <c r="O107" s="122" t="s">
        <v>2741</v>
      </c>
      <c r="P107" s="80"/>
    </row>
    <row r="108" spans="1:16" ht="29.45" customHeight="1" thickBot="1" x14ac:dyDescent="0.3">
      <c r="O108" s="181" t="str">
        <f>HYPERLINK("#Integrante_2!A1","INICIO")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71" t="s">
        <v>2672</v>
      </c>
      <c r="C114" s="172" t="s">
        <v>31</v>
      </c>
      <c r="D114" s="119" t="s">
        <v>2734</v>
      </c>
      <c r="E114" s="141">
        <v>44182</v>
      </c>
      <c r="F114" s="141">
        <v>44773</v>
      </c>
      <c r="G114" s="168">
        <f>IF(AND(E114&lt;&gt;"",F114&lt;&gt;""),((F114-E114)/30),"")</f>
        <v>19.7</v>
      </c>
      <c r="H114" s="199" t="s">
        <v>2705</v>
      </c>
      <c r="I114" s="119" t="s">
        <v>208</v>
      </c>
      <c r="J114" s="119" t="s">
        <v>210</v>
      </c>
      <c r="K114" s="194">
        <v>905146201</v>
      </c>
      <c r="L114" s="101">
        <f>+IF(AND(K114&gt;0,O114="Ejecución"),(K114/877802)*Tabla283[[#This Row],[% participación]],IF(AND(K114&gt;0,O114&lt;&gt;"Ejecución"),"-",""))</f>
        <v>1031.150761789105</v>
      </c>
      <c r="M114" s="122" t="s">
        <v>2741</v>
      </c>
      <c r="N114" s="177">
        <v>1</v>
      </c>
      <c r="O114" s="173" t="s">
        <v>1150</v>
      </c>
      <c r="P114" s="79"/>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1" t="str">
        <f>+IF(AND(K115&gt;0,O115="Ejecución"),(K115/877802)*Tabla283[[#This Row],[% participación]],IF(AND(K115&gt;0,O115&lt;&gt;"Ejecución"),"-",""))</f>
        <v/>
      </c>
      <c r="M115" s="122"/>
      <c r="N115" s="177" t="str">
        <f>+IF(M116="No",1,IF(M116="Si","Ingrese %",""))</f>
        <v/>
      </c>
      <c r="O115" s="173" t="s">
        <v>1150</v>
      </c>
      <c r="P115" s="79"/>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1" t="str">
        <f>+IF(AND(K116&gt;0,O116="Ejecución"),(K116/877802)*Tabla283[[#This Row],[% participación]],IF(AND(K116&gt;0,O116&lt;&gt;"Ejecución"),"-",""))</f>
        <v/>
      </c>
      <c r="M116" s="122"/>
      <c r="N116" s="177" t="str">
        <f t="shared" ref="N116:N160" si="4">+IF(M116="No",1,IF(M116="Si","Ingrese %",""))</f>
        <v/>
      </c>
      <c r="O116" s="173" t="s">
        <v>1150</v>
      </c>
      <c r="P116" s="79"/>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1" t="str">
        <f>+IF(AND(K117&gt;0,O117="Ejecución"),(K117/877802)*Tabla283[[#This Row],[% participación]],IF(AND(K117&gt;0,O117&lt;&gt;"Ejecución"),"-",""))</f>
        <v/>
      </c>
      <c r="M117" s="122"/>
      <c r="N117" s="177" t="str">
        <f t="shared" si="4"/>
        <v/>
      </c>
      <c r="O117" s="173" t="s">
        <v>1150</v>
      </c>
      <c r="P117" s="79"/>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1" t="str">
        <f>+IF(AND(K118&gt;0,O118="Ejecución"),(K118/877802)*Tabla283[[#This Row],[% participación]],IF(AND(K118&gt;0,O118&lt;&gt;"Ejecución"),"-",""))</f>
        <v/>
      </c>
      <c r="M118" s="122"/>
      <c r="N118" s="177" t="str">
        <f t="shared" si="4"/>
        <v/>
      </c>
      <c r="O118" s="173" t="s">
        <v>1150</v>
      </c>
      <c r="P118" s="80"/>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1" t="str">
        <f>+IF(AND(K119&gt;0,O119="Ejecución"),(K119/877802)*Tabla283[[#This Row],[% participación]],IF(AND(K119&gt;0,O119&lt;&gt;"Ejecución"),"-",""))</f>
        <v/>
      </c>
      <c r="M119" s="122"/>
      <c r="N119" s="177" t="str">
        <f t="shared" si="4"/>
        <v/>
      </c>
      <c r="O119" s="173" t="s">
        <v>1150</v>
      </c>
      <c r="P119" s="80"/>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1" t="str">
        <f>+IF(AND(K120&gt;0,O120="Ejecución"),(K120/877802)*Tabla283[[#This Row],[% participación]],IF(AND(K120&gt;0,O120&lt;&gt;"Ejecución"),"-",""))</f>
        <v/>
      </c>
      <c r="M120" s="122"/>
      <c r="N120" s="177" t="str">
        <f t="shared" si="4"/>
        <v/>
      </c>
      <c r="O120" s="173" t="s">
        <v>1150</v>
      </c>
      <c r="P120" s="80"/>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1" t="str">
        <f>+IF(AND(K121&gt;0,O121="Ejecución"),(K121/877802)*Tabla283[[#This Row],[% participación]],IF(AND(K121&gt;0,O121&lt;&gt;"Ejecución"),"-",""))</f>
        <v/>
      </c>
      <c r="M121" s="122"/>
      <c r="N121" s="177" t="str">
        <f t="shared" si="4"/>
        <v/>
      </c>
      <c r="O121" s="173" t="s">
        <v>1150</v>
      </c>
      <c r="P121" s="80"/>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1" t="str">
        <f>+IF(AND(K122&gt;0,O122="Ejecución"),(K122/877802)*Tabla283[[#This Row],[% participación]],IF(AND(K122&gt;0,O122&lt;&gt;"Ejecución"),"-",""))</f>
        <v/>
      </c>
      <c r="M122" s="122"/>
      <c r="N122" s="177" t="str">
        <f t="shared" si="4"/>
        <v/>
      </c>
      <c r="O122" s="173" t="s">
        <v>1150</v>
      </c>
      <c r="P122" s="80"/>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1" t="str">
        <f>+IF(AND(K123&gt;0,O123="Ejecución"),(K123/877802)*Tabla283[[#This Row],[% participación]],IF(AND(K123&gt;0,O123&lt;&gt;"Ejecución"),"-",""))</f>
        <v/>
      </c>
      <c r="M123" s="122"/>
      <c r="N123" s="177" t="str">
        <f t="shared" si="4"/>
        <v/>
      </c>
      <c r="O123" s="173" t="s">
        <v>1150</v>
      </c>
      <c r="P123" s="80"/>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1" t="str">
        <f>+IF(AND(K124&gt;0,O124="Ejecución"),(K124/877802)*Tabla283[[#This Row],[% participación]],IF(AND(K124&gt;0,O124&lt;&gt;"Ejecución"),"-",""))</f>
        <v/>
      </c>
      <c r="M124" s="122"/>
      <c r="N124" s="177" t="str">
        <f t="shared" si="4"/>
        <v/>
      </c>
      <c r="O124" s="173" t="s">
        <v>1150</v>
      </c>
      <c r="P124" s="80"/>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1" t="str">
        <f>+IF(AND(K125&gt;0,O125="Ejecución"),(K125/877802)*Tabla283[[#This Row],[% participación]],IF(AND(K125&gt;0,O125&lt;&gt;"Ejecución"),"-",""))</f>
        <v/>
      </c>
      <c r="M125" s="122"/>
      <c r="N125" s="177" t="str">
        <f t="shared" si="4"/>
        <v/>
      </c>
      <c r="O125" s="173" t="s">
        <v>1150</v>
      </c>
      <c r="P125" s="80"/>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1" t="str">
        <f>+IF(AND(K126&gt;0,O126="Ejecución"),(K126/877802)*Tabla283[[#This Row],[% participación]],IF(AND(K126&gt;0,O126&lt;&gt;"Ejecución"),"-",""))</f>
        <v/>
      </c>
      <c r="M126" s="122"/>
      <c r="N126" s="177" t="str">
        <f t="shared" si="4"/>
        <v/>
      </c>
      <c r="O126" s="173" t="s">
        <v>1150</v>
      </c>
      <c r="P126" s="80"/>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1" t="str">
        <f>+IF(AND(K127&gt;0,O127="Ejecución"),(K127/877802)*Tabla283[[#This Row],[% participación]],IF(AND(K127&gt;0,O127&lt;&gt;"Ejecución"),"-",""))</f>
        <v/>
      </c>
      <c r="M127" s="122"/>
      <c r="N127" s="177" t="str">
        <f t="shared" si="4"/>
        <v/>
      </c>
      <c r="O127" s="173" t="s">
        <v>1150</v>
      </c>
      <c r="P127" s="80"/>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1" t="str">
        <f>+IF(AND(K128&gt;0,O128="Ejecución"),(K128/877802)*Tabla283[[#This Row],[% participación]],IF(AND(K128&gt;0,O128&lt;&gt;"Ejecución"),"-",""))</f>
        <v/>
      </c>
      <c r="M128" s="122"/>
      <c r="N128" s="177" t="str">
        <f t="shared" si="4"/>
        <v/>
      </c>
      <c r="O128" s="173" t="s">
        <v>1150</v>
      </c>
      <c r="P128" s="80"/>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1" t="str">
        <f>+IF(AND(K129&gt;0,O129="Ejecución"),(K129/877802)*Tabla283[[#This Row],[% participación]],IF(AND(K129&gt;0,O129&lt;&gt;"Ejecución"),"-",""))</f>
        <v/>
      </c>
      <c r="M129" s="122"/>
      <c r="N129" s="177" t="str">
        <f t="shared" si="4"/>
        <v/>
      </c>
      <c r="O129" s="173" t="s">
        <v>1150</v>
      </c>
      <c r="P129" s="80"/>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1" t="str">
        <f>+IF(AND(K130&gt;0,O130="Ejecución"),(K130/877802)*Tabla283[[#This Row],[% participación]],IF(AND(K130&gt;0,O130&lt;&gt;"Ejecución"),"-",""))</f>
        <v/>
      </c>
      <c r="M130" s="122"/>
      <c r="N130" s="177" t="str">
        <f t="shared" si="4"/>
        <v/>
      </c>
      <c r="O130" s="173" t="s">
        <v>1150</v>
      </c>
      <c r="P130" s="80"/>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1" t="str">
        <f>+IF(AND(K131&gt;0,O131="Ejecución"),(K131/877802)*Tabla283[[#This Row],[% participación]],IF(AND(K131&gt;0,O131&lt;&gt;"Ejecución"),"-",""))</f>
        <v/>
      </c>
      <c r="M131" s="122"/>
      <c r="N131" s="177" t="str">
        <f t="shared" si="4"/>
        <v/>
      </c>
      <c r="O131" s="173" t="s">
        <v>1150</v>
      </c>
      <c r="P131" s="80"/>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1" t="str">
        <f>+IF(AND(K132&gt;0,O132="Ejecución"),(K132/877802)*Tabla283[[#This Row],[% participación]],IF(AND(K132&gt;0,O132&lt;&gt;"Ejecución"),"-",""))</f>
        <v/>
      </c>
      <c r="M132" s="122"/>
      <c r="N132" s="177" t="str">
        <f t="shared" si="4"/>
        <v/>
      </c>
      <c r="O132" s="173" t="s">
        <v>1150</v>
      </c>
      <c r="P132" s="80"/>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1" t="str">
        <f>+IF(AND(K133&gt;0,O133="Ejecución"),(K133/877802)*Tabla283[[#This Row],[% participación]],IF(AND(K133&gt;0,O133&lt;&gt;"Ejecución"),"-",""))</f>
        <v/>
      </c>
      <c r="M133" s="122"/>
      <c r="N133" s="177" t="str">
        <f t="shared" si="4"/>
        <v/>
      </c>
      <c r="O133" s="173" t="s">
        <v>1150</v>
      </c>
      <c r="P133" s="80"/>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1" t="str">
        <f>+IF(AND(K134&gt;0,O134="Ejecución"),(K134/877802)*Tabla283[[#This Row],[% participación]],IF(AND(K134&gt;0,O134&lt;&gt;"Ejecución"),"-",""))</f>
        <v/>
      </c>
      <c r="M134" s="122"/>
      <c r="N134" s="177" t="str">
        <f t="shared" si="4"/>
        <v/>
      </c>
      <c r="O134" s="173" t="s">
        <v>1150</v>
      </c>
      <c r="P134" s="80"/>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1" t="str">
        <f>+IF(AND(K135&gt;0,O135="Ejecución"),(K135/877802)*Tabla283[[#This Row],[% participación]],IF(AND(K135&gt;0,O135&lt;&gt;"Ejecución"),"-",""))</f>
        <v/>
      </c>
      <c r="M135" s="122"/>
      <c r="N135" s="177" t="str">
        <f t="shared" si="4"/>
        <v/>
      </c>
      <c r="O135" s="173" t="s">
        <v>1150</v>
      </c>
      <c r="P135" s="80"/>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1" t="str">
        <f>+IF(AND(K136&gt;0,O136="Ejecución"),(K136/877802)*Tabla283[[#This Row],[% participación]],IF(AND(K136&gt;0,O136&lt;&gt;"Ejecución"),"-",""))</f>
        <v/>
      </c>
      <c r="M136" s="122"/>
      <c r="N136" s="177" t="str">
        <f t="shared" si="4"/>
        <v/>
      </c>
      <c r="O136" s="173" t="s">
        <v>1150</v>
      </c>
      <c r="P136" s="80"/>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1" t="str">
        <f>+IF(AND(K137&gt;0,O137="Ejecución"),(K137/877802)*Tabla283[[#This Row],[% participación]],IF(AND(K137&gt;0,O137&lt;&gt;"Ejecución"),"-",""))</f>
        <v/>
      </c>
      <c r="M137" s="122"/>
      <c r="N137" s="177" t="str">
        <f t="shared" si="4"/>
        <v/>
      </c>
      <c r="O137" s="173" t="s">
        <v>1150</v>
      </c>
      <c r="P137" s="80"/>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1" t="str">
        <f>+IF(AND(K138&gt;0,O138="Ejecución"),(K138/877802)*Tabla283[[#This Row],[% participación]],IF(AND(K138&gt;0,O138&lt;&gt;"Ejecución"),"-",""))</f>
        <v/>
      </c>
      <c r="M138" s="122"/>
      <c r="N138" s="177" t="str">
        <f t="shared" si="4"/>
        <v/>
      </c>
      <c r="O138" s="173" t="s">
        <v>1150</v>
      </c>
      <c r="P138" s="80"/>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1" t="str">
        <f>+IF(AND(K139&gt;0,O139="Ejecución"),(K139/877802)*Tabla283[[#This Row],[% participación]],IF(AND(K139&gt;0,O139&lt;&gt;"Ejecución"),"-",""))</f>
        <v/>
      </c>
      <c r="M139" s="122"/>
      <c r="N139" s="177" t="str">
        <f t="shared" si="4"/>
        <v/>
      </c>
      <c r="O139" s="173" t="s">
        <v>1150</v>
      </c>
      <c r="P139" s="80"/>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1" t="str">
        <f>+IF(AND(K140&gt;0,O140="Ejecución"),(K140/877802)*Tabla283[[#This Row],[% participación]],IF(AND(K140&gt;0,O140&lt;&gt;"Ejecución"),"-",""))</f>
        <v/>
      </c>
      <c r="M140" s="122"/>
      <c r="N140" s="177" t="str">
        <f t="shared" si="4"/>
        <v/>
      </c>
      <c r="O140" s="173" t="s">
        <v>1150</v>
      </c>
      <c r="P140" s="80"/>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1" t="str">
        <f>+IF(AND(K141&gt;0,O141="Ejecución"),(K141/877802)*Tabla283[[#This Row],[% participación]],IF(AND(K141&gt;0,O141&lt;&gt;"Ejecución"),"-",""))</f>
        <v/>
      </c>
      <c r="M141" s="122"/>
      <c r="N141" s="177" t="str">
        <f t="shared" si="4"/>
        <v/>
      </c>
      <c r="O141" s="173" t="s">
        <v>1150</v>
      </c>
      <c r="P141" s="80"/>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1" t="str">
        <f>+IF(AND(K142&gt;0,O142="Ejecución"),(K142/877802)*Tabla283[[#This Row],[% participación]],IF(AND(K142&gt;0,O142&lt;&gt;"Ejecución"),"-",""))</f>
        <v/>
      </c>
      <c r="M142" s="122"/>
      <c r="N142" s="177" t="str">
        <f t="shared" si="4"/>
        <v/>
      </c>
      <c r="O142" s="173" t="s">
        <v>1150</v>
      </c>
      <c r="P142" s="80"/>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1" t="str">
        <f>+IF(AND(K143&gt;0,O143="Ejecución"),(K143/877802)*Tabla283[[#This Row],[% participación]],IF(AND(K143&gt;0,O143&lt;&gt;"Ejecución"),"-",""))</f>
        <v/>
      </c>
      <c r="M143" s="122"/>
      <c r="N143" s="177" t="str">
        <f t="shared" si="4"/>
        <v/>
      </c>
      <c r="O143" s="173" t="s">
        <v>1150</v>
      </c>
      <c r="P143" s="80"/>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1" t="str">
        <f>+IF(AND(K144&gt;0,O144="Ejecución"),(K144/877802)*Tabla283[[#This Row],[% participación]],IF(AND(K144&gt;0,O144&lt;&gt;"Ejecución"),"-",""))</f>
        <v/>
      </c>
      <c r="M144" s="122"/>
      <c r="N144" s="177" t="str">
        <f t="shared" si="4"/>
        <v/>
      </c>
      <c r="O144" s="173" t="s">
        <v>1150</v>
      </c>
      <c r="P144" s="80"/>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1" t="str">
        <f>+IF(AND(K145&gt;0,O145="Ejecución"),(K145/877802)*Tabla283[[#This Row],[% participación]],IF(AND(K145&gt;0,O145&lt;&gt;"Ejecución"),"-",""))</f>
        <v/>
      </c>
      <c r="M145" s="122"/>
      <c r="N145" s="177" t="str">
        <f t="shared" si="4"/>
        <v/>
      </c>
      <c r="O145" s="173" t="s">
        <v>1150</v>
      </c>
      <c r="P145" s="80"/>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1" t="str">
        <f>+IF(AND(K146&gt;0,O146="Ejecución"),(K146/877802)*Tabla283[[#This Row],[% participación]],IF(AND(K146&gt;0,O146&lt;&gt;"Ejecución"),"-",""))</f>
        <v/>
      </c>
      <c r="M146" s="122"/>
      <c r="N146" s="177" t="str">
        <f t="shared" si="4"/>
        <v/>
      </c>
      <c r="O146" s="173" t="s">
        <v>1150</v>
      </c>
      <c r="P146" s="80"/>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1" t="str">
        <f>+IF(AND(K147&gt;0,O147="Ejecución"),(K147/877802)*Tabla283[[#This Row],[% participación]],IF(AND(K147&gt;0,O147&lt;&gt;"Ejecución"),"-",""))</f>
        <v/>
      </c>
      <c r="M147" s="122"/>
      <c r="N147" s="177" t="str">
        <f t="shared" si="4"/>
        <v/>
      </c>
      <c r="O147" s="173" t="s">
        <v>1150</v>
      </c>
      <c r="P147" s="80"/>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1" t="str">
        <f>+IF(AND(K148&gt;0,O148="Ejecución"),(K148/877802)*Tabla283[[#This Row],[% participación]],IF(AND(K148&gt;0,O148&lt;&gt;"Ejecución"),"-",""))</f>
        <v/>
      </c>
      <c r="M148" s="122"/>
      <c r="N148" s="177" t="str">
        <f t="shared" si="4"/>
        <v/>
      </c>
      <c r="O148" s="173" t="s">
        <v>1150</v>
      </c>
      <c r="P148" s="80"/>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1" t="str">
        <f>+IF(AND(K149&gt;0,O149="Ejecución"),(K149/877802)*Tabla283[[#This Row],[% participación]],IF(AND(K149&gt;0,O149&lt;&gt;"Ejecución"),"-",""))</f>
        <v/>
      </c>
      <c r="M149" s="122"/>
      <c r="N149" s="177" t="str">
        <f t="shared" si="4"/>
        <v/>
      </c>
      <c r="O149" s="173" t="s">
        <v>1150</v>
      </c>
      <c r="P149" s="80"/>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1" t="str">
        <f>+IF(AND(K150&gt;0,O150="Ejecución"),(K150/877802)*Tabla283[[#This Row],[% participación]],IF(AND(K150&gt;0,O150&lt;&gt;"Ejecución"),"-",""))</f>
        <v/>
      </c>
      <c r="M150" s="122"/>
      <c r="N150" s="177" t="str">
        <f t="shared" si="4"/>
        <v/>
      </c>
      <c r="O150" s="173" t="s">
        <v>1150</v>
      </c>
      <c r="P150" s="80"/>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1" t="str">
        <f>+IF(AND(K151&gt;0,O151="Ejecución"),(K151/877802)*Tabla283[[#This Row],[% participación]],IF(AND(K151&gt;0,O151&lt;&gt;"Ejecución"),"-",""))</f>
        <v/>
      </c>
      <c r="M151" s="122"/>
      <c r="N151" s="177" t="str">
        <f t="shared" si="4"/>
        <v/>
      </c>
      <c r="O151" s="173" t="s">
        <v>1150</v>
      </c>
      <c r="P151" s="80"/>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1" t="str">
        <f>+IF(AND(K152&gt;0,O152="Ejecución"),(K152/877802)*Tabla283[[#This Row],[% participación]],IF(AND(K152&gt;0,O152&lt;&gt;"Ejecución"),"-",""))</f>
        <v/>
      </c>
      <c r="M152" s="122"/>
      <c r="N152" s="177" t="str">
        <f t="shared" si="4"/>
        <v/>
      </c>
      <c r="O152" s="173" t="s">
        <v>1150</v>
      </c>
      <c r="P152" s="80"/>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1" t="str">
        <f>+IF(AND(K153&gt;0,O153="Ejecución"),(K153/877802)*Tabla283[[#This Row],[% participación]],IF(AND(K153&gt;0,O153&lt;&gt;"Ejecución"),"-",""))</f>
        <v/>
      </c>
      <c r="M153" s="122"/>
      <c r="N153" s="177" t="str">
        <f t="shared" si="4"/>
        <v/>
      </c>
      <c r="O153" s="173" t="s">
        <v>1150</v>
      </c>
      <c r="P153" s="80"/>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1" t="str">
        <f>+IF(AND(K154&gt;0,O154="Ejecución"),(K154/877802)*Tabla283[[#This Row],[% participación]],IF(AND(K154&gt;0,O154&lt;&gt;"Ejecución"),"-",""))</f>
        <v/>
      </c>
      <c r="M154" s="122"/>
      <c r="N154" s="177" t="str">
        <f t="shared" si="4"/>
        <v/>
      </c>
      <c r="O154" s="173" t="s">
        <v>1150</v>
      </c>
      <c r="P154" s="80"/>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1" t="str">
        <f>+IF(AND(K155&gt;0,O155="Ejecución"),(K155/877802)*Tabla283[[#This Row],[% participación]],IF(AND(K155&gt;0,O155&lt;&gt;"Ejecución"),"-",""))</f>
        <v/>
      </c>
      <c r="M155" s="122"/>
      <c r="N155" s="177" t="str">
        <f t="shared" si="4"/>
        <v/>
      </c>
      <c r="O155" s="173" t="s">
        <v>1150</v>
      </c>
      <c r="P155" s="80"/>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1" t="str">
        <f>+IF(AND(K156&gt;0,O156="Ejecución"),(K156/877802)*Tabla283[[#This Row],[% participación]],IF(AND(K156&gt;0,O156&lt;&gt;"Ejecución"),"-",""))</f>
        <v/>
      </c>
      <c r="M156" s="122"/>
      <c r="N156" s="177" t="str">
        <f t="shared" si="4"/>
        <v/>
      </c>
      <c r="O156" s="173" t="s">
        <v>1150</v>
      </c>
      <c r="P156" s="80"/>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1" t="str">
        <f>+IF(AND(K157&gt;0,O157="Ejecución"),(K157/877802)*Tabla283[[#This Row],[% participación]],IF(AND(K157&gt;0,O157&lt;&gt;"Ejecución"),"-",""))</f>
        <v/>
      </c>
      <c r="M157" s="122"/>
      <c r="N157" s="177" t="str">
        <f t="shared" si="4"/>
        <v/>
      </c>
      <c r="O157" s="173" t="s">
        <v>1150</v>
      </c>
      <c r="P157" s="80"/>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1" t="str">
        <f>+IF(AND(K158&gt;0,O158="Ejecución"),(K158/877802)*Tabla283[[#This Row],[% participación]],IF(AND(K158&gt;0,O158&lt;&gt;"Ejecución"),"-",""))</f>
        <v/>
      </c>
      <c r="M158" s="122"/>
      <c r="N158" s="177" t="str">
        <f t="shared" si="4"/>
        <v/>
      </c>
      <c r="O158" s="173" t="s">
        <v>1150</v>
      </c>
      <c r="P158" s="80"/>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1" t="str">
        <f>+IF(AND(K159&gt;0,O159="Ejecución"),(K159/877802)*Tabla283[[#This Row],[% participación]],IF(AND(K159&gt;0,O159&lt;&gt;"Ejecución"),"-",""))</f>
        <v/>
      </c>
      <c r="M159" s="122"/>
      <c r="N159" s="177" t="str">
        <f t="shared" si="4"/>
        <v/>
      </c>
      <c r="O159" s="173" t="s">
        <v>1150</v>
      </c>
      <c r="P159" s="80"/>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1" t="str">
        <f>+IF(AND(K160&gt;0,O160="Ejecución"),(K160/877802)*Tabla283[[#This Row],[% participación]],IF(AND(K160&gt;0,O160&lt;&gt;"Ejecución"),"-",""))</f>
        <v/>
      </c>
      <c r="M160" s="122"/>
      <c r="N160" s="177" t="str">
        <f t="shared" si="4"/>
        <v/>
      </c>
      <c r="O160" s="173" t="s">
        <v>1150</v>
      </c>
      <c r="P160" s="80"/>
    </row>
    <row r="161" spans="1:28" ht="23.1" customHeight="1" thickBot="1" x14ac:dyDescent="0.3">
      <c r="O161" s="181" t="str">
        <f>HYPERLINK("#Integrante_2!A1","INICIO")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7"/>
    </row>
    <row r="163" spans="1:28" ht="51.75" customHeight="1" x14ac:dyDescent="0.25">
      <c r="A163" s="254" t="s">
        <v>2665</v>
      </c>
      <c r="B163" s="255"/>
      <c r="C163" s="255"/>
      <c r="D163" s="255"/>
      <c r="E163" s="256"/>
      <c r="F163" s="257" t="s">
        <v>2666</v>
      </c>
      <c r="G163" s="257"/>
      <c r="H163" s="257"/>
      <c r="I163" s="254" t="s">
        <v>2635</v>
      </c>
      <c r="J163" s="255"/>
      <c r="K163" s="255"/>
      <c r="L163" s="255"/>
      <c r="M163" s="255"/>
      <c r="N163" s="255"/>
      <c r="O163" s="25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8" t="s">
        <v>1148</v>
      </c>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8" t="s">
        <v>26</v>
      </c>
      <c r="E167" s="8"/>
      <c r="F167" s="5"/>
      <c r="G167" s="108" t="s">
        <v>26</v>
      </c>
      <c r="I167" s="261" t="s">
        <v>2648</v>
      </c>
      <c r="J167" s="262"/>
      <c r="K167" s="262"/>
      <c r="L167" s="262"/>
      <c r="M167" s="262"/>
      <c r="N167" s="262"/>
      <c r="O167" s="263"/>
      <c r="U167" s="51"/>
    </row>
    <row r="168" spans="1:28" x14ac:dyDescent="0.25">
      <c r="A168" s="9"/>
      <c r="B168" s="272" t="s">
        <v>2663</v>
      </c>
      <c r="C168" s="272"/>
      <c r="D168" s="272"/>
      <c r="E168" s="8"/>
      <c r="F168" s="5"/>
      <c r="H168" s="82" t="s">
        <v>2662</v>
      </c>
      <c r="I168" s="261"/>
      <c r="J168" s="262"/>
      <c r="K168" s="262"/>
      <c r="L168" s="262"/>
      <c r="M168" s="262"/>
      <c r="N168" s="262"/>
      <c r="O168" s="263"/>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2678</v>
      </c>
      <c r="B172" s="209"/>
      <c r="C172" s="209"/>
      <c r="D172" s="209"/>
      <c r="E172" s="209"/>
      <c r="F172" s="209"/>
      <c r="G172" s="209"/>
      <c r="H172" s="209"/>
      <c r="I172" s="209"/>
      <c r="J172" s="209"/>
      <c r="K172" s="209"/>
      <c r="L172" s="209"/>
      <c r="M172" s="209"/>
      <c r="N172" s="209"/>
      <c r="O172" s="213"/>
      <c r="P172" s="77"/>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2671</v>
      </c>
      <c r="C176" s="264"/>
      <c r="D176" s="264"/>
      <c r="E176" s="264"/>
      <c r="F176" s="264"/>
      <c r="G176" s="264"/>
      <c r="H176" s="20"/>
      <c r="I176" s="268" t="s">
        <v>2675</v>
      </c>
      <c r="J176" s="269"/>
      <c r="K176" s="269"/>
      <c r="L176" s="269"/>
      <c r="M176" s="269"/>
      <c r="O176" s="181" t="str">
        <f>HYPERLINK("#Integrante_2!A1","INICIO")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2680</v>
      </c>
      <c r="O177" s="8"/>
      <c r="Q177" s="19"/>
      <c r="R177" s="19"/>
      <c r="S177" s="160"/>
      <c r="T177" s="19"/>
      <c r="U177" s="19"/>
      <c r="V177" s="19"/>
      <c r="W177" s="19"/>
      <c r="X177" s="19"/>
      <c r="Y177" s="19"/>
      <c r="Z177" s="19"/>
      <c r="AA177" s="19"/>
      <c r="AB177" s="19"/>
    </row>
    <row r="178" spans="1:28" ht="23.25" x14ac:dyDescent="0.25">
      <c r="A178" s="9"/>
      <c r="B178" s="265"/>
      <c r="C178" s="266"/>
      <c r="D178" s="267"/>
      <c r="E178" s="160" t="s">
        <v>2621</v>
      </c>
      <c r="F178" s="160" t="s">
        <v>2622</v>
      </c>
      <c r="G178" s="160" t="s">
        <v>2623</v>
      </c>
      <c r="H178" s="5"/>
      <c r="I178" s="265"/>
      <c r="J178" s="266"/>
      <c r="K178" s="266"/>
      <c r="L178" s="267"/>
      <c r="M178" s="247" t="s">
        <v>2622</v>
      </c>
      <c r="O178" s="8"/>
      <c r="Q178" s="19"/>
      <c r="R178" s="19"/>
      <c r="S178" s="160" t="s">
        <v>2623</v>
      </c>
      <c r="T178" s="19"/>
      <c r="U178" s="19"/>
      <c r="V178" s="19"/>
      <c r="W178" s="19"/>
      <c r="X178" s="19"/>
      <c r="Y178" s="19"/>
      <c r="Z178" s="19"/>
      <c r="AA178" s="19"/>
      <c r="AB178" s="19"/>
    </row>
    <row r="179" spans="1:28" ht="23.25" x14ac:dyDescent="0.25">
      <c r="A179" s="9"/>
      <c r="B179" s="235" t="s">
        <v>2671</v>
      </c>
      <c r="C179" s="235"/>
      <c r="D179" s="235"/>
      <c r="E179" s="24">
        <v>0.02</v>
      </c>
      <c r="F179" s="174">
        <v>0.02</v>
      </c>
      <c r="G179" s="175">
        <f>IF(F179&gt;0,SUM(E179+F179),"")</f>
        <v>0.04</v>
      </c>
      <c r="H179" s="5"/>
      <c r="I179" s="226" t="s">
        <v>2675</v>
      </c>
      <c r="J179" s="227"/>
      <c r="K179" s="227"/>
      <c r="L179" s="228"/>
      <c r="M179" s="174">
        <v>0.02</v>
      </c>
      <c r="O179" s="8"/>
      <c r="Q179" s="19"/>
      <c r="R179" s="19"/>
      <c r="S179" s="175">
        <f>IF(M179&gt;0,SUM(L179+M179),"")</f>
        <v>0.02</v>
      </c>
      <c r="T179" s="19"/>
      <c r="U179" s="19"/>
      <c r="V179" s="19"/>
      <c r="W179" s="19"/>
      <c r="X179" s="19"/>
      <c r="Y179" s="19"/>
      <c r="Z179" s="19"/>
      <c r="AA179" s="19"/>
      <c r="AB179" s="19"/>
    </row>
    <row r="180" spans="1:28" ht="23.25" hidden="1" x14ac:dyDescent="0.25">
      <c r="A180" s="9"/>
      <c r="B180" s="235" t="s">
        <v>1165</v>
      </c>
      <c r="C180" s="235"/>
      <c r="D180" s="235"/>
      <c r="E180" s="24">
        <v>0.02</v>
      </c>
      <c r="F180" s="69"/>
      <c r="G180" s="159" t="str">
        <f>IF(F180&gt;0,SUM(E180+F180),"")</f>
        <v/>
      </c>
      <c r="H180" s="5"/>
      <c r="I180" s="226" t="s">
        <v>1169</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59" t="str">
        <f>IF(F181&gt;0,SUM(E181+F181),"")</f>
        <v/>
      </c>
      <c r="H181" s="5"/>
      <c r="I181" s="226" t="s">
        <v>1170</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59" t="str">
        <f>IF(F182&gt;0,SUM(E182+F182),"")</f>
        <v/>
      </c>
      <c r="H182" s="5"/>
      <c r="I182" s="226" t="s">
        <v>1171</v>
      </c>
      <c r="J182" s="227"/>
      <c r="K182" s="228"/>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80">
        <f>+SUM(G179:G182)</f>
        <v>0.04</v>
      </c>
      <c r="D185" s="165" t="s">
        <v>2633</v>
      </c>
      <c r="E185" s="95">
        <f>+(C185*SUM(K20:K35))</f>
        <v>32181858</v>
      </c>
      <c r="F185" s="93"/>
      <c r="G185" s="94"/>
      <c r="H185" s="89"/>
      <c r="I185" s="91" t="s">
        <v>2632</v>
      </c>
      <c r="J185" s="180">
        <f>M179</f>
        <v>0.02</v>
      </c>
      <c r="K185" s="236" t="s">
        <v>2633</v>
      </c>
      <c r="L185" s="236"/>
      <c r="M185" s="95">
        <f>+J185*K20</f>
        <v>16090929</v>
      </c>
      <c r="N185" s="96"/>
      <c r="O185" s="97"/>
    </row>
    <row r="186" spans="1:28" ht="15.75" thickBot="1" x14ac:dyDescent="0.3">
      <c r="A186" s="10"/>
      <c r="B186" s="98"/>
      <c r="C186" s="98"/>
      <c r="D186" s="98"/>
      <c r="E186" s="98"/>
      <c r="F186" s="98"/>
      <c r="G186" s="98"/>
      <c r="H186" s="98"/>
      <c r="I186" s="176" t="s">
        <v>2676</v>
      </c>
      <c r="J186" s="98"/>
      <c r="K186" s="98"/>
      <c r="L186" s="98"/>
      <c r="M186" s="98"/>
      <c r="N186" s="99"/>
      <c r="O186" s="100"/>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7"/>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51" t="s">
        <v>2641</v>
      </c>
      <c r="C192" s="251"/>
      <c r="E192" s="5" t="s">
        <v>20</v>
      </c>
      <c r="H192" s="163" t="s">
        <v>24</v>
      </c>
      <c r="J192" s="5" t="s">
        <v>2642</v>
      </c>
      <c r="K192" s="5"/>
      <c r="M192" s="5"/>
      <c r="N192" s="5"/>
      <c r="O192" s="50"/>
      <c r="Q192" s="150"/>
      <c r="R192" s="151"/>
      <c r="S192" s="151"/>
      <c r="T192" s="150"/>
    </row>
    <row r="193" spans="1:18" x14ac:dyDescent="0.25">
      <c r="A193" s="9"/>
      <c r="C193" s="124">
        <v>41969</v>
      </c>
      <c r="D193" s="5"/>
      <c r="E193" s="123">
        <v>1802</v>
      </c>
      <c r="F193" s="5"/>
      <c r="G193" s="5"/>
      <c r="H193" s="143" t="s">
        <v>2735</v>
      </c>
      <c r="J193" s="5"/>
      <c r="K193" s="124">
        <v>40182</v>
      </c>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7"/>
    </row>
    <row r="198" spans="1:18" ht="21.75" thickBot="1" x14ac:dyDescent="0.3">
      <c r="A198" s="9"/>
      <c r="B198" s="5"/>
      <c r="C198" s="5"/>
      <c r="D198" s="5"/>
      <c r="E198" s="5"/>
      <c r="F198" s="5"/>
      <c r="G198" s="5"/>
      <c r="H198" s="5"/>
      <c r="I198" s="5"/>
      <c r="J198" s="5"/>
      <c r="K198" s="5"/>
      <c r="L198" s="5"/>
      <c r="M198" s="5"/>
      <c r="N198" s="5"/>
      <c r="O198" s="181" t="str">
        <f>HYPERLINK("#Integrante_2!A1","INICIO")</f>
        <v>INICIO</v>
      </c>
    </row>
    <row r="199" spans="1:18" ht="231" customHeight="1" x14ac:dyDescent="0.25">
      <c r="A199" s="9"/>
      <c r="B199" s="225" t="s">
        <v>2664</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t="s">
        <v>2736</v>
      </c>
      <c r="J211" s="27" t="s">
        <v>2627</v>
      </c>
      <c r="K211" s="144" t="s">
        <v>2736</v>
      </c>
      <c r="L211" s="21"/>
      <c r="M211" s="21"/>
      <c r="N211" s="21"/>
      <c r="O211" s="8"/>
    </row>
    <row r="212" spans="1:15" x14ac:dyDescent="0.25">
      <c r="A212" s="9"/>
      <c r="B212" s="27" t="s">
        <v>2624</v>
      </c>
      <c r="C212" s="143" t="s">
        <v>2735</v>
      </c>
      <c r="D212" s="21"/>
      <c r="G212" s="27" t="s">
        <v>2626</v>
      </c>
      <c r="H212" s="144" t="s">
        <v>2737</v>
      </c>
      <c r="J212" s="27" t="s">
        <v>2628</v>
      </c>
      <c r="K212" s="143" t="s">
        <v>2738</v>
      </c>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MZ5Y5XOnp70Q+v2PJ4qzvv419Jpglf0hGo433n68siTTbq1eT/A+FZQLswNPLlo4zsNnYZiJPnI6/2vmxUwuiw==" saltValue="InLLO0bSOMW+If87pK3B4A=="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31"/>
  <sheetViews>
    <sheetView showGridLines="0" topLeftCell="H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5.425781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HYPERLINK("#Integrante_3!B20","IDENTIFICACIÓN DEL OFERENTE")</f>
        <v>IDENTIFICACIÓN DEL OFERENTE</v>
      </c>
      <c r="C8" s="184"/>
      <c r="D8" s="188"/>
      <c r="E8" s="214" t="str">
        <f>HYPERLINK("#Integrante_3!A109","CAPACIDAD RESIDUAL")</f>
        <v>CAPACIDAD RESIDUAL</v>
      </c>
      <c r="F8" s="215"/>
      <c r="G8" s="216"/>
      <c r="H8" s="189"/>
      <c r="I8" s="181" t="str">
        <f>HYPERLINK("#Integrante_3!N162","DISCAPACIDAD")</f>
        <v>DISCAPACIDAD</v>
      </c>
      <c r="J8" s="185"/>
      <c r="K8" s="181" t="str">
        <f>HYPERLINK("#Integrante_3!A188","TRAYECTORIA")</f>
        <v>TRAYECTORIA</v>
      </c>
      <c r="L8" s="184"/>
      <c r="M8" s="36"/>
      <c r="N8" s="36"/>
      <c r="O8" s="43"/>
    </row>
    <row r="9" spans="1:20" ht="30.75" customHeight="1" thickBot="1" x14ac:dyDescent="0.3">
      <c r="A9" s="187"/>
      <c r="B9" s="181" t="str">
        <f>HYPERLINK("#Integrante_3!I20","DATOS CONTRATO INVITACIÓN")</f>
        <v>DATOS CONTRATO INVITACIÓN</v>
      </c>
      <c r="C9" s="184"/>
      <c r="D9" s="184"/>
      <c r="E9" s="214" t="str">
        <f>HYPERLINK("#Integrante_3!A162","TALENTO HUMANO")</f>
        <v>TALENTO HUMANO</v>
      </c>
      <c r="F9" s="215"/>
      <c r="G9" s="216"/>
      <c r="H9" s="189"/>
      <c r="I9" s="181" t="str">
        <f>HYPERLINK("#Integrante_3!B176","CONTRAPARTIDA ADICIONAL")</f>
        <v>CONTRAPARTIDA ADICIONAL</v>
      </c>
      <c r="J9" s="186"/>
      <c r="K9" s="181" t="str">
        <f>HYPERLINK("#Integrante_3!A199","ACEPTACIÓN")</f>
        <v>ACEPTACIÓN</v>
      </c>
      <c r="L9" s="184"/>
      <c r="M9" s="36"/>
      <c r="N9" s="36"/>
      <c r="O9" s="43"/>
    </row>
    <row r="10" spans="1:20" ht="30.75" customHeight="1" thickBot="1" x14ac:dyDescent="0.3">
      <c r="A10" s="187"/>
      <c r="B10" s="181" t="str">
        <f>HYPERLINK("#Integrante_3!B48","EXPERIENCIA TERRITORIAL")</f>
        <v>EXPERIENCIA TERRITORIAL</v>
      </c>
      <c r="C10" s="184"/>
      <c r="D10" s="184"/>
      <c r="E10" s="214" t="str">
        <f>HYPERLINK("#Integrante_3!F162","INFRAESTRUCTURA")</f>
        <v>INFRAESTRUCTURA</v>
      </c>
      <c r="F10" s="215"/>
      <c r="G10" s="216"/>
      <c r="H10" s="189"/>
      <c r="I10" s="181" t="str">
        <f>HYPERLINK("#Integrante_3!L176","VALOR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4"/>
      <c r="I15" s="32" t="s">
        <v>2629</v>
      </c>
      <c r="J15" s="109" t="s">
        <v>2637</v>
      </c>
      <c r="L15" s="207" t="s">
        <v>8</v>
      </c>
      <c r="M15" s="20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c r="C20" s="5"/>
      <c r="D20" s="164"/>
      <c r="E20" s="156" t="s">
        <v>2670</v>
      </c>
      <c r="F20" s="158"/>
      <c r="G20" s="5"/>
      <c r="H20" s="217"/>
      <c r="I20" s="145"/>
      <c r="J20" s="146"/>
      <c r="K20" s="147"/>
      <c r="L20" s="148"/>
      <c r="M20" s="148"/>
      <c r="N20" s="131">
        <f>+(M20-L20)/30</f>
        <v>0</v>
      </c>
      <c r="O20" s="134"/>
      <c r="U20" s="130"/>
      <c r="V20" s="106">
        <f ca="1">NOW()</f>
        <v>44194.560356828704</v>
      </c>
      <c r="W20" s="106">
        <f ca="1">NOW()</f>
        <v>44194.560356828704</v>
      </c>
    </row>
    <row r="21" spans="1:23" ht="30" customHeight="1" outlineLevel="1" x14ac:dyDescent="0.25">
      <c r="A21" s="9"/>
      <c r="B21" s="71"/>
      <c r="C21" s="5"/>
      <c r="D21" s="5"/>
      <c r="E21" s="5"/>
      <c r="F21" s="5"/>
      <c r="G21" s="5"/>
      <c r="H21" s="166"/>
      <c r="I21" s="145"/>
      <c r="J21" s="146"/>
      <c r="K21" s="147"/>
      <c r="L21" s="148"/>
      <c r="M21" s="148"/>
      <c r="N21" s="131">
        <f t="shared" ref="N21:N35" si="0">+(M21-L21)/30</f>
        <v>0</v>
      </c>
      <c r="O21" s="135"/>
    </row>
    <row r="22" spans="1:23" ht="30" customHeight="1" outlineLevel="1" x14ac:dyDescent="0.25">
      <c r="A22" s="9"/>
      <c r="B22" s="71"/>
      <c r="C22" s="5"/>
      <c r="D22" s="5"/>
      <c r="E22" s="5"/>
      <c r="F22" s="5"/>
      <c r="G22" s="5"/>
      <c r="H22" s="166"/>
      <c r="I22" s="145"/>
      <c r="J22" s="146"/>
      <c r="K22" s="147"/>
      <c r="L22" s="148"/>
      <c r="M22" s="148"/>
      <c r="N22" s="132">
        <f t="shared" si="0"/>
        <v>0</v>
      </c>
      <c r="O22" s="135"/>
    </row>
    <row r="23" spans="1:23" ht="30" customHeight="1" outlineLevel="1" x14ac:dyDescent="0.25">
      <c r="A23" s="9"/>
      <c r="B23" s="102"/>
      <c r="C23" s="21"/>
      <c r="D23" s="21"/>
      <c r="E23" s="21"/>
      <c r="F23" s="5"/>
      <c r="G23" s="5"/>
      <c r="H23" s="166"/>
      <c r="I23" s="145"/>
      <c r="J23" s="146"/>
      <c r="K23" s="147"/>
      <c r="L23" s="148"/>
      <c r="M23" s="148"/>
      <c r="N23" s="132">
        <f t="shared" si="0"/>
        <v>0</v>
      </c>
      <c r="O23" s="135"/>
      <c r="Q23" s="105"/>
      <c r="R23" s="55"/>
      <c r="S23" s="106"/>
      <c r="T23" s="106"/>
    </row>
    <row r="24" spans="1:23" ht="30" customHeight="1" outlineLevel="1" x14ac:dyDescent="0.25">
      <c r="A24" s="9"/>
      <c r="B24" s="102"/>
      <c r="C24" s="21"/>
      <c r="D24" s="21"/>
      <c r="E24" s="21"/>
      <c r="F24" s="5"/>
      <c r="G24" s="5"/>
      <c r="H24" s="166"/>
      <c r="I24" s="145"/>
      <c r="J24" s="146"/>
      <c r="K24" s="147"/>
      <c r="L24" s="148"/>
      <c r="M24" s="148"/>
      <c r="N24" s="132">
        <f t="shared" si="0"/>
        <v>0</v>
      </c>
      <c r="O24" s="135"/>
    </row>
    <row r="25" spans="1:23" ht="30" customHeight="1" outlineLevel="1" x14ac:dyDescent="0.25">
      <c r="A25" s="9"/>
      <c r="B25" s="102"/>
      <c r="C25" s="21"/>
      <c r="D25" s="21"/>
      <c r="E25" s="21"/>
      <c r="F25" s="5"/>
      <c r="G25" s="5"/>
      <c r="H25" s="166"/>
      <c r="I25" s="145"/>
      <c r="J25" s="146"/>
      <c r="K25" s="147"/>
      <c r="L25" s="148"/>
      <c r="M25" s="148"/>
      <c r="N25" s="132">
        <f t="shared" si="0"/>
        <v>0</v>
      </c>
      <c r="O25" s="135"/>
    </row>
    <row r="26" spans="1:23" ht="30" customHeight="1" outlineLevel="1" x14ac:dyDescent="0.25">
      <c r="A26" s="9"/>
      <c r="B26" s="102"/>
      <c r="C26" s="21"/>
      <c r="D26" s="21"/>
      <c r="E26" s="21"/>
      <c r="F26" s="5"/>
      <c r="G26" s="5"/>
      <c r="H26" s="166"/>
      <c r="I26" s="145"/>
      <c r="J26" s="146"/>
      <c r="K26" s="147"/>
      <c r="L26" s="148"/>
      <c r="M26" s="148"/>
      <c r="N26" s="132">
        <f t="shared" si="0"/>
        <v>0</v>
      </c>
      <c r="O26" s="135"/>
    </row>
    <row r="27" spans="1:23" ht="30" customHeight="1" outlineLevel="1" x14ac:dyDescent="0.25">
      <c r="A27" s="9"/>
      <c r="B27" s="102"/>
      <c r="C27" s="21"/>
      <c r="D27" s="21"/>
      <c r="E27" s="21"/>
      <c r="F27" s="5"/>
      <c r="G27" s="5"/>
      <c r="H27" s="166"/>
      <c r="I27" s="145"/>
      <c r="J27" s="146"/>
      <c r="K27" s="147"/>
      <c r="L27" s="148"/>
      <c r="M27" s="148"/>
      <c r="N27" s="132">
        <f t="shared" si="0"/>
        <v>0</v>
      </c>
      <c r="O27" s="135"/>
    </row>
    <row r="28" spans="1:23" ht="30" customHeight="1" outlineLevel="1" x14ac:dyDescent="0.25">
      <c r="A28" s="9"/>
      <c r="B28" s="102"/>
      <c r="C28" s="21"/>
      <c r="D28" s="21"/>
      <c r="E28" s="21"/>
      <c r="F28" s="5"/>
      <c r="G28" s="5"/>
      <c r="H28" s="166"/>
      <c r="I28" s="145"/>
      <c r="J28" s="146"/>
      <c r="K28" s="147"/>
      <c r="L28" s="148"/>
      <c r="M28" s="148"/>
      <c r="N28" s="132">
        <f t="shared" si="0"/>
        <v>0</v>
      </c>
      <c r="O28" s="135"/>
    </row>
    <row r="29" spans="1:23" ht="30" customHeight="1" outlineLevel="1" x14ac:dyDescent="0.25">
      <c r="A29" s="9"/>
      <c r="B29" s="71"/>
      <c r="C29" s="5"/>
      <c r="D29" s="5"/>
      <c r="E29" s="5"/>
      <c r="F29" s="5"/>
      <c r="G29" s="5"/>
      <c r="H29" s="166"/>
      <c r="I29" s="145"/>
      <c r="J29" s="146"/>
      <c r="K29" s="147"/>
      <c r="L29" s="148"/>
      <c r="M29" s="148"/>
      <c r="N29" s="132">
        <f t="shared" si="0"/>
        <v>0</v>
      </c>
      <c r="O29" s="135"/>
    </row>
    <row r="30" spans="1:23" ht="30" customHeight="1" outlineLevel="1" x14ac:dyDescent="0.25">
      <c r="A30" s="9"/>
      <c r="B30" s="71"/>
      <c r="C30" s="5"/>
      <c r="D30" s="5"/>
      <c r="E30" s="5"/>
      <c r="F30" s="5"/>
      <c r="G30" s="5"/>
      <c r="H30" s="166"/>
      <c r="I30" s="145"/>
      <c r="J30" s="146"/>
      <c r="K30" s="147"/>
      <c r="L30" s="148"/>
      <c r="M30" s="148"/>
      <c r="N30" s="132">
        <f t="shared" si="0"/>
        <v>0</v>
      </c>
      <c r="O30" s="135"/>
    </row>
    <row r="31" spans="1:23" ht="30" customHeight="1" outlineLevel="1" x14ac:dyDescent="0.25">
      <c r="A31" s="9"/>
      <c r="B31" s="71"/>
      <c r="C31" s="5"/>
      <c r="D31" s="5"/>
      <c r="E31" s="5"/>
      <c r="F31" s="5"/>
      <c r="G31" s="5"/>
      <c r="H31" s="166"/>
      <c r="I31" s="145"/>
      <c r="J31" s="146"/>
      <c r="K31" s="147"/>
      <c r="L31" s="148"/>
      <c r="M31" s="148"/>
      <c r="N31" s="132">
        <f t="shared" si="0"/>
        <v>0</v>
      </c>
      <c r="O31" s="135"/>
    </row>
    <row r="32" spans="1:23" ht="30" customHeight="1" outlineLevel="1" x14ac:dyDescent="0.25">
      <c r="A32" s="9"/>
      <c r="B32" s="71"/>
      <c r="C32" s="5"/>
      <c r="D32" s="5"/>
      <c r="E32" s="5"/>
      <c r="F32" s="5"/>
      <c r="G32" s="5"/>
      <c r="H32" s="166"/>
      <c r="I32" s="145"/>
      <c r="J32" s="146"/>
      <c r="K32" s="147"/>
      <c r="L32" s="148"/>
      <c r="M32" s="148"/>
      <c r="N32" s="132">
        <f t="shared" si="0"/>
        <v>0</v>
      </c>
      <c r="O32" s="135"/>
    </row>
    <row r="33" spans="1:16" ht="30" customHeight="1" outlineLevel="1" x14ac:dyDescent="0.25">
      <c r="A33" s="9"/>
      <c r="B33" s="71"/>
      <c r="C33" s="5"/>
      <c r="D33" s="5"/>
      <c r="E33" s="5"/>
      <c r="F33" s="5"/>
      <c r="G33" s="5"/>
      <c r="H33" s="166"/>
      <c r="I33" s="145"/>
      <c r="J33" s="146"/>
      <c r="K33" s="147"/>
      <c r="L33" s="148"/>
      <c r="M33" s="148"/>
      <c r="N33" s="132">
        <f t="shared" si="0"/>
        <v>0</v>
      </c>
      <c r="O33" s="135"/>
    </row>
    <row r="34" spans="1:16" ht="30" customHeight="1" outlineLevel="1" x14ac:dyDescent="0.25">
      <c r="A34" s="9"/>
      <c r="B34" s="71"/>
      <c r="C34" s="5"/>
      <c r="D34" s="5"/>
      <c r="E34" s="5"/>
      <c r="F34" s="5"/>
      <c r="G34" s="5"/>
      <c r="H34" s="166"/>
      <c r="I34" s="145"/>
      <c r="J34" s="146"/>
      <c r="K34" s="147"/>
      <c r="L34" s="148"/>
      <c r="M34" s="148"/>
      <c r="N34" s="132">
        <f t="shared" si="0"/>
        <v>0</v>
      </c>
      <c r="O34" s="135"/>
    </row>
    <row r="35" spans="1:16" ht="30" customHeight="1" outlineLevel="1" x14ac:dyDescent="0.25">
      <c r="A35" s="9"/>
      <c r="B35" s="71"/>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e">
        <f>VLOOKUP(B20,EAS!A2:B1439,2,0)</f>
        <v>#N/A</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79"/>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79"/>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79"/>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79"/>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0"/>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0"/>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0"/>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0"/>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0"/>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0"/>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0"/>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0"/>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0"/>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0"/>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0"/>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0"/>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0"/>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0"/>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0"/>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77"/>
      <c r="N67" s="122"/>
      <c r="O67" s="122"/>
      <c r="P67" s="80"/>
    </row>
    <row r="68" spans="1:16" s="7" customFormat="1" ht="24.75" customHeight="1" outlineLevel="1" x14ac:dyDescent="0.25">
      <c r="A68" s="140">
        <v>21</v>
      </c>
      <c r="B68" s="120"/>
      <c r="C68" s="122"/>
      <c r="D68" s="119"/>
      <c r="E68" s="141"/>
      <c r="F68" s="141"/>
      <c r="G68" s="168" t="str">
        <f t="shared" si="2"/>
        <v/>
      </c>
      <c r="H68" s="120"/>
      <c r="I68" s="119"/>
      <c r="J68" s="119"/>
      <c r="K68" s="121"/>
      <c r="L68" s="122"/>
      <c r="M68" s="177"/>
      <c r="N68" s="122"/>
      <c r="O68" s="122"/>
      <c r="P68" s="80"/>
    </row>
    <row r="69" spans="1:16" s="7" customFormat="1" ht="24.75" customHeight="1" outlineLevel="1" x14ac:dyDescent="0.25">
      <c r="A69" s="140">
        <v>22</v>
      </c>
      <c r="B69" s="120"/>
      <c r="C69" s="122"/>
      <c r="D69" s="119"/>
      <c r="E69" s="141"/>
      <c r="F69" s="141"/>
      <c r="G69" s="168" t="str">
        <f t="shared" si="2"/>
        <v/>
      </c>
      <c r="H69" s="120"/>
      <c r="I69" s="119"/>
      <c r="J69" s="119"/>
      <c r="K69" s="121"/>
      <c r="L69" s="122"/>
      <c r="M69" s="177"/>
      <c r="N69" s="122"/>
      <c r="O69" s="122"/>
      <c r="P69" s="80"/>
    </row>
    <row r="70" spans="1:16" s="7" customFormat="1" ht="24.75" customHeight="1" outlineLevel="1" x14ac:dyDescent="0.25">
      <c r="A70" s="140">
        <v>23</v>
      </c>
      <c r="B70" s="120"/>
      <c r="C70" s="122"/>
      <c r="D70" s="119"/>
      <c r="E70" s="141"/>
      <c r="F70" s="141"/>
      <c r="G70" s="168" t="str">
        <f t="shared" si="2"/>
        <v/>
      </c>
      <c r="H70" s="120"/>
      <c r="I70" s="119"/>
      <c r="J70" s="119"/>
      <c r="K70" s="121"/>
      <c r="L70" s="122"/>
      <c r="M70" s="177"/>
      <c r="N70" s="122"/>
      <c r="O70" s="122"/>
      <c r="P70" s="80"/>
    </row>
    <row r="71" spans="1:16" s="7" customFormat="1" ht="24.75" customHeight="1" outlineLevel="1" x14ac:dyDescent="0.25">
      <c r="A71" s="140">
        <v>24</v>
      </c>
      <c r="B71" s="120"/>
      <c r="C71" s="122"/>
      <c r="D71" s="119"/>
      <c r="E71" s="141"/>
      <c r="F71" s="141"/>
      <c r="G71" s="168" t="str">
        <f t="shared" si="2"/>
        <v/>
      </c>
      <c r="H71" s="120"/>
      <c r="I71" s="119"/>
      <c r="J71" s="119"/>
      <c r="K71" s="121"/>
      <c r="L71" s="122"/>
      <c r="M71" s="177"/>
      <c r="N71" s="122"/>
      <c r="O71" s="122"/>
      <c r="P71" s="80"/>
    </row>
    <row r="72" spans="1:16" s="7" customFormat="1" ht="24.75" customHeight="1" outlineLevel="1" x14ac:dyDescent="0.25">
      <c r="A72" s="140">
        <v>25</v>
      </c>
      <c r="B72" s="120"/>
      <c r="C72" s="122"/>
      <c r="D72" s="119"/>
      <c r="E72" s="141"/>
      <c r="F72" s="141"/>
      <c r="G72" s="168" t="str">
        <f t="shared" si="2"/>
        <v/>
      </c>
      <c r="H72" s="120"/>
      <c r="I72" s="119"/>
      <c r="J72" s="119"/>
      <c r="K72" s="121"/>
      <c r="L72" s="122"/>
      <c r="M72" s="177"/>
      <c r="N72" s="122"/>
      <c r="O72" s="122"/>
      <c r="P72" s="80"/>
    </row>
    <row r="73" spans="1:16" s="7" customFormat="1" ht="24.75" customHeight="1" outlineLevel="1" x14ac:dyDescent="0.25">
      <c r="A73" s="140">
        <v>26</v>
      </c>
      <c r="B73" s="120"/>
      <c r="C73" s="122"/>
      <c r="D73" s="119"/>
      <c r="E73" s="141"/>
      <c r="F73" s="141"/>
      <c r="G73" s="168" t="str">
        <f t="shared" si="2"/>
        <v/>
      </c>
      <c r="H73" s="120"/>
      <c r="I73" s="119"/>
      <c r="J73" s="119"/>
      <c r="K73" s="121"/>
      <c r="L73" s="122"/>
      <c r="M73" s="177"/>
      <c r="N73" s="122"/>
      <c r="O73" s="122"/>
      <c r="P73" s="80"/>
    </row>
    <row r="74" spans="1:16" s="7" customFormat="1" ht="24.75" customHeight="1" outlineLevel="1" x14ac:dyDescent="0.25">
      <c r="A74" s="140">
        <v>27</v>
      </c>
      <c r="B74" s="120"/>
      <c r="C74" s="122"/>
      <c r="D74" s="119"/>
      <c r="E74" s="141"/>
      <c r="F74" s="141"/>
      <c r="G74" s="168" t="str">
        <f t="shared" si="2"/>
        <v/>
      </c>
      <c r="H74" s="120"/>
      <c r="I74" s="119"/>
      <c r="J74" s="119"/>
      <c r="K74" s="121"/>
      <c r="L74" s="122"/>
      <c r="M74" s="177"/>
      <c r="N74" s="122"/>
      <c r="O74" s="122"/>
      <c r="P74" s="80"/>
    </row>
    <row r="75" spans="1:16" s="7" customFormat="1" ht="24.75" customHeight="1" outlineLevel="1" x14ac:dyDescent="0.25">
      <c r="A75" s="140">
        <v>28</v>
      </c>
      <c r="B75" s="120"/>
      <c r="C75" s="122"/>
      <c r="D75" s="119"/>
      <c r="E75" s="141"/>
      <c r="F75" s="141"/>
      <c r="G75" s="168" t="str">
        <f t="shared" si="2"/>
        <v/>
      </c>
      <c r="H75" s="120"/>
      <c r="I75" s="119"/>
      <c r="J75" s="119"/>
      <c r="K75" s="121"/>
      <c r="L75" s="122"/>
      <c r="M75" s="177"/>
      <c r="N75" s="122"/>
      <c r="O75" s="122"/>
      <c r="P75" s="80"/>
    </row>
    <row r="76" spans="1:16" s="7" customFormat="1" ht="24.75" customHeight="1" outlineLevel="1" x14ac:dyDescent="0.25">
      <c r="A76" s="140">
        <v>29</v>
      </c>
      <c r="B76" s="120"/>
      <c r="C76" s="122"/>
      <c r="D76" s="119"/>
      <c r="E76" s="141"/>
      <c r="F76" s="141"/>
      <c r="G76" s="168" t="str">
        <f t="shared" si="2"/>
        <v/>
      </c>
      <c r="H76" s="120"/>
      <c r="I76" s="119"/>
      <c r="J76" s="119"/>
      <c r="K76" s="121"/>
      <c r="L76" s="122"/>
      <c r="M76" s="177"/>
      <c r="N76" s="122"/>
      <c r="O76" s="122"/>
      <c r="P76" s="80"/>
    </row>
    <row r="77" spans="1:16" s="7" customFormat="1" ht="24.75" customHeight="1" outlineLevel="1" x14ac:dyDescent="0.25">
      <c r="A77" s="140">
        <v>30</v>
      </c>
      <c r="B77" s="120"/>
      <c r="C77" s="122"/>
      <c r="D77" s="119"/>
      <c r="E77" s="141"/>
      <c r="F77" s="141"/>
      <c r="G77" s="168" t="str">
        <f t="shared" si="2"/>
        <v/>
      </c>
      <c r="H77" s="120"/>
      <c r="I77" s="119"/>
      <c r="J77" s="119"/>
      <c r="K77" s="121"/>
      <c r="L77" s="122"/>
      <c r="M77" s="177"/>
      <c r="N77" s="122"/>
      <c r="O77" s="122"/>
      <c r="P77" s="80"/>
    </row>
    <row r="78" spans="1:16" s="7" customFormat="1" ht="24.75" customHeight="1" outlineLevel="1" x14ac:dyDescent="0.25">
      <c r="A78" s="140">
        <v>31</v>
      </c>
      <c r="B78" s="120"/>
      <c r="C78" s="122"/>
      <c r="D78" s="119"/>
      <c r="E78" s="141"/>
      <c r="F78" s="141"/>
      <c r="G78" s="168" t="str">
        <f t="shared" si="2"/>
        <v/>
      </c>
      <c r="H78" s="120"/>
      <c r="I78" s="119"/>
      <c r="J78" s="119"/>
      <c r="K78" s="121"/>
      <c r="L78" s="122"/>
      <c r="M78" s="177"/>
      <c r="N78" s="122"/>
      <c r="O78" s="122"/>
      <c r="P78" s="80"/>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0"/>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0"/>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0"/>
    </row>
    <row r="82" spans="1:16" s="7" customFormat="1" ht="24.75" customHeight="1" outlineLevel="1" x14ac:dyDescent="0.25">
      <c r="A82" s="140">
        <v>35</v>
      </c>
      <c r="B82" s="120"/>
      <c r="C82" s="122"/>
      <c r="D82" s="119"/>
      <c r="E82" s="141"/>
      <c r="F82" s="141"/>
      <c r="G82" s="168" t="str">
        <f t="shared" si="1"/>
        <v/>
      </c>
      <c r="H82" s="120"/>
      <c r="I82" s="119"/>
      <c r="J82" s="119"/>
      <c r="K82" s="121"/>
      <c r="L82" s="122"/>
      <c r="M82" s="177"/>
      <c r="N82" s="122"/>
      <c r="O82" s="122"/>
      <c r="P82" s="80"/>
    </row>
    <row r="83" spans="1:16" s="7" customFormat="1" ht="24.75" customHeight="1" outlineLevel="1" x14ac:dyDescent="0.25">
      <c r="A83" s="140">
        <v>36</v>
      </c>
      <c r="B83" s="120"/>
      <c r="C83" s="122"/>
      <c r="D83" s="119"/>
      <c r="E83" s="141"/>
      <c r="F83" s="141"/>
      <c r="G83" s="168" t="str">
        <f t="shared" si="1"/>
        <v/>
      </c>
      <c r="H83" s="120"/>
      <c r="I83" s="119"/>
      <c r="J83" s="119"/>
      <c r="K83" s="121"/>
      <c r="L83" s="122"/>
      <c r="M83" s="177"/>
      <c r="N83" s="122"/>
      <c r="O83" s="122"/>
      <c r="P83" s="80"/>
    </row>
    <row r="84" spans="1:16" s="7" customFormat="1" ht="24.75" customHeight="1" outlineLevel="1" x14ac:dyDescent="0.25">
      <c r="A84" s="140">
        <v>37</v>
      </c>
      <c r="B84" s="120"/>
      <c r="C84" s="122"/>
      <c r="D84" s="119"/>
      <c r="E84" s="141"/>
      <c r="F84" s="141"/>
      <c r="G84" s="168" t="str">
        <f t="shared" si="1"/>
        <v/>
      </c>
      <c r="H84" s="120"/>
      <c r="I84" s="119"/>
      <c r="J84" s="119"/>
      <c r="K84" s="121"/>
      <c r="L84" s="122"/>
      <c r="M84" s="177"/>
      <c r="N84" s="122"/>
      <c r="O84" s="122"/>
      <c r="P84" s="80"/>
    </row>
    <row r="85" spans="1:16" s="7" customFormat="1" ht="24.75" customHeight="1" outlineLevel="1" x14ac:dyDescent="0.25">
      <c r="A85" s="140">
        <v>38</v>
      </c>
      <c r="B85" s="120"/>
      <c r="C85" s="122"/>
      <c r="D85" s="119"/>
      <c r="E85" s="141"/>
      <c r="F85" s="141"/>
      <c r="G85" s="168" t="str">
        <f t="shared" si="1"/>
        <v/>
      </c>
      <c r="H85" s="120"/>
      <c r="I85" s="119"/>
      <c r="J85" s="119"/>
      <c r="K85" s="121"/>
      <c r="L85" s="122"/>
      <c r="M85" s="177"/>
      <c r="N85" s="122"/>
      <c r="O85" s="122"/>
      <c r="P85" s="80"/>
    </row>
    <row r="86" spans="1:16" s="7" customFormat="1" ht="24.75" customHeight="1" outlineLevel="1" x14ac:dyDescent="0.25">
      <c r="A86" s="140">
        <v>39</v>
      </c>
      <c r="B86" s="120"/>
      <c r="C86" s="122"/>
      <c r="D86" s="119"/>
      <c r="E86" s="141"/>
      <c r="F86" s="141"/>
      <c r="G86" s="168" t="str">
        <f t="shared" si="1"/>
        <v/>
      </c>
      <c r="H86" s="120"/>
      <c r="I86" s="119"/>
      <c r="J86" s="119"/>
      <c r="K86" s="121"/>
      <c r="L86" s="122"/>
      <c r="M86" s="177"/>
      <c r="N86" s="122"/>
      <c r="O86" s="122"/>
      <c r="P86" s="80"/>
    </row>
    <row r="87" spans="1:16" s="7" customFormat="1" ht="24.75" customHeight="1" outlineLevel="1" x14ac:dyDescent="0.25">
      <c r="A87" s="140">
        <v>40</v>
      </c>
      <c r="B87" s="120"/>
      <c r="C87" s="122"/>
      <c r="D87" s="119"/>
      <c r="E87" s="141"/>
      <c r="F87" s="141"/>
      <c r="G87" s="168" t="str">
        <f t="shared" si="1"/>
        <v/>
      </c>
      <c r="H87" s="120"/>
      <c r="I87" s="119"/>
      <c r="J87" s="119"/>
      <c r="K87" s="121"/>
      <c r="L87" s="122"/>
      <c r="M87" s="177"/>
      <c r="N87" s="122"/>
      <c r="O87" s="122"/>
      <c r="P87" s="80"/>
    </row>
    <row r="88" spans="1:16" s="7" customFormat="1" ht="24.75" customHeight="1" outlineLevel="1" x14ac:dyDescent="0.25">
      <c r="A88" s="140">
        <v>41</v>
      </c>
      <c r="B88" s="120"/>
      <c r="C88" s="122"/>
      <c r="D88" s="119"/>
      <c r="E88" s="141"/>
      <c r="F88" s="141"/>
      <c r="G88" s="168" t="str">
        <f t="shared" si="1"/>
        <v/>
      </c>
      <c r="H88" s="120"/>
      <c r="I88" s="119"/>
      <c r="J88" s="119"/>
      <c r="K88" s="121"/>
      <c r="L88" s="122"/>
      <c r="M88" s="177"/>
      <c r="N88" s="122"/>
      <c r="O88" s="122"/>
      <c r="P88" s="80"/>
    </row>
    <row r="89" spans="1:16" s="7" customFormat="1" ht="24.75" customHeight="1" outlineLevel="1" x14ac:dyDescent="0.25">
      <c r="A89" s="140">
        <v>42</v>
      </c>
      <c r="B89" s="120"/>
      <c r="C89" s="122"/>
      <c r="D89" s="119"/>
      <c r="E89" s="141"/>
      <c r="F89" s="141"/>
      <c r="G89" s="168" t="str">
        <f t="shared" si="1"/>
        <v/>
      </c>
      <c r="H89" s="120"/>
      <c r="I89" s="119"/>
      <c r="J89" s="119"/>
      <c r="K89" s="121"/>
      <c r="L89" s="122"/>
      <c r="M89" s="177"/>
      <c r="N89" s="122"/>
      <c r="O89" s="122"/>
      <c r="P89" s="80"/>
    </row>
    <row r="90" spans="1:16" s="7" customFormat="1" ht="24.75" customHeight="1" outlineLevel="1" x14ac:dyDescent="0.25">
      <c r="A90" s="140">
        <v>43</v>
      </c>
      <c r="B90" s="120"/>
      <c r="C90" s="122"/>
      <c r="D90" s="119"/>
      <c r="E90" s="141"/>
      <c r="F90" s="141"/>
      <c r="G90" s="168" t="str">
        <f t="shared" si="1"/>
        <v/>
      </c>
      <c r="H90" s="120"/>
      <c r="I90" s="119"/>
      <c r="J90" s="119"/>
      <c r="K90" s="121"/>
      <c r="L90" s="122"/>
      <c r="M90" s="177"/>
      <c r="N90" s="122"/>
      <c r="O90" s="122"/>
      <c r="P90" s="80"/>
    </row>
    <row r="91" spans="1:16" s="7" customFormat="1" ht="24.75" customHeight="1" outlineLevel="1" x14ac:dyDescent="0.25">
      <c r="A91" s="140">
        <v>44</v>
      </c>
      <c r="B91" s="120"/>
      <c r="C91" s="122"/>
      <c r="D91" s="119"/>
      <c r="E91" s="141"/>
      <c r="F91" s="141"/>
      <c r="G91" s="168" t="str">
        <f t="shared" si="1"/>
        <v/>
      </c>
      <c r="H91" s="120"/>
      <c r="I91" s="119"/>
      <c r="J91" s="119"/>
      <c r="K91" s="121"/>
      <c r="L91" s="122"/>
      <c r="M91" s="177"/>
      <c r="N91" s="122"/>
      <c r="O91" s="122"/>
      <c r="P91" s="80"/>
    </row>
    <row r="92" spans="1:16" s="7" customFormat="1" ht="24.75" customHeight="1" outlineLevel="1" x14ac:dyDescent="0.25">
      <c r="A92" s="140">
        <v>45</v>
      </c>
      <c r="B92" s="120"/>
      <c r="C92" s="122"/>
      <c r="D92" s="119"/>
      <c r="E92" s="141"/>
      <c r="F92" s="141"/>
      <c r="G92" s="168" t="str">
        <f t="shared" si="1"/>
        <v/>
      </c>
      <c r="H92" s="120"/>
      <c r="I92" s="119"/>
      <c r="J92" s="119"/>
      <c r="K92" s="121"/>
      <c r="L92" s="122"/>
      <c r="M92" s="177"/>
      <c r="N92" s="122"/>
      <c r="O92" s="122"/>
      <c r="P92" s="80"/>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0"/>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0"/>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0"/>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0"/>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0"/>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0"/>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0"/>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0"/>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0"/>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0"/>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0"/>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0"/>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0"/>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0"/>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0"/>
    </row>
    <row r="108" spans="1:16" ht="29.45" customHeight="1" thickBot="1" x14ac:dyDescent="0.3">
      <c r="O108" s="181" t="str">
        <f>HYPERLINK("#Integrante_3!A1","INICIO")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1" t="str">
        <f>+IF(AND(K114&gt;0,O114="Ejecución"),(K114/877802)*Tabla286[[#This Row],[% participación]],IF(AND(K114&gt;0,O114&lt;&gt;"Ejecución"),"-",""))</f>
        <v/>
      </c>
      <c r="M114" s="122"/>
      <c r="N114" s="177" t="str">
        <f>+IF(M116="No",1,IF(M116="Si","Ingrese %",""))</f>
        <v/>
      </c>
      <c r="O114" s="173" t="s">
        <v>1150</v>
      </c>
      <c r="P114" s="79"/>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1" t="str">
        <f>+IF(AND(K115&gt;0,O115="Ejecución"),(K115/877802)*Tabla286[[#This Row],[% participación]],IF(AND(K115&gt;0,O115&lt;&gt;"Ejecución"),"-",""))</f>
        <v/>
      </c>
      <c r="M115" s="122"/>
      <c r="N115" s="177" t="str">
        <f>+IF(M116="No",1,IF(M116="Si","Ingrese %",""))</f>
        <v/>
      </c>
      <c r="O115" s="173" t="s">
        <v>1150</v>
      </c>
      <c r="P115" s="79"/>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1" t="str">
        <f>+IF(AND(K116&gt;0,O116="Ejecución"),(K116/877802)*Tabla286[[#This Row],[% participación]],IF(AND(K116&gt;0,O116&lt;&gt;"Ejecución"),"-",""))</f>
        <v/>
      </c>
      <c r="M116" s="122"/>
      <c r="N116" s="177" t="str">
        <f t="shared" ref="N116:N158" si="4">+IF(M116="No",1,IF(M116="Si","Ingrese %",""))</f>
        <v/>
      </c>
      <c r="O116" s="173" t="s">
        <v>1150</v>
      </c>
      <c r="P116" s="79"/>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1" t="str">
        <f>+IF(AND(K117&gt;0,O117="Ejecución"),(K117/877802)*Tabla286[[#This Row],[% participación]],IF(AND(K117&gt;0,O117&lt;&gt;"Ejecución"),"-",""))</f>
        <v/>
      </c>
      <c r="M117" s="122"/>
      <c r="N117" s="177" t="str">
        <f t="shared" si="4"/>
        <v/>
      </c>
      <c r="O117" s="173" t="s">
        <v>1150</v>
      </c>
      <c r="P117" s="79"/>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1" t="str">
        <f>+IF(AND(K118&gt;0,O118="Ejecución"),(K118/877802)*Tabla286[[#This Row],[% participación]],IF(AND(K118&gt;0,O118&lt;&gt;"Ejecución"),"-",""))</f>
        <v/>
      </c>
      <c r="M118" s="122"/>
      <c r="N118" s="177" t="str">
        <f t="shared" si="4"/>
        <v/>
      </c>
      <c r="O118" s="173" t="s">
        <v>1150</v>
      </c>
      <c r="P118" s="80"/>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1" t="str">
        <f>+IF(AND(K119&gt;0,O119="Ejecución"),(K119/877802)*Tabla286[[#This Row],[% participación]],IF(AND(K119&gt;0,O119&lt;&gt;"Ejecución"),"-",""))</f>
        <v/>
      </c>
      <c r="M119" s="122"/>
      <c r="N119" s="177" t="str">
        <f t="shared" si="4"/>
        <v/>
      </c>
      <c r="O119" s="173" t="s">
        <v>1150</v>
      </c>
      <c r="P119" s="80"/>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1" t="str">
        <f>+IF(AND(K120&gt;0,O120="Ejecución"),(K120/877802)*Tabla286[[#This Row],[% participación]],IF(AND(K120&gt;0,O120&lt;&gt;"Ejecución"),"-",""))</f>
        <v/>
      </c>
      <c r="M120" s="122"/>
      <c r="N120" s="177" t="str">
        <f t="shared" si="4"/>
        <v/>
      </c>
      <c r="O120" s="173" t="s">
        <v>1150</v>
      </c>
      <c r="P120" s="80"/>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1" t="str">
        <f>+IF(AND(K121&gt;0,O121="Ejecución"),(K121/877802)*Tabla286[[#This Row],[% participación]],IF(AND(K121&gt;0,O121&lt;&gt;"Ejecución"),"-",""))</f>
        <v/>
      </c>
      <c r="M121" s="122"/>
      <c r="N121" s="177" t="str">
        <f t="shared" si="4"/>
        <v/>
      </c>
      <c r="O121" s="173" t="s">
        <v>1150</v>
      </c>
      <c r="P121" s="80"/>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1" t="str">
        <f>+IF(AND(K122&gt;0,O122="Ejecución"),(K122/877802)*Tabla286[[#This Row],[% participación]],IF(AND(K122&gt;0,O122&lt;&gt;"Ejecución"),"-",""))</f>
        <v/>
      </c>
      <c r="M122" s="122"/>
      <c r="N122" s="177" t="str">
        <f t="shared" si="4"/>
        <v/>
      </c>
      <c r="O122" s="173" t="s">
        <v>1150</v>
      </c>
      <c r="P122" s="80"/>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1" t="str">
        <f>+IF(AND(K123&gt;0,O123="Ejecución"),(K123/877802)*Tabla286[[#This Row],[% participación]],IF(AND(K123&gt;0,O123&lt;&gt;"Ejecución"),"-",""))</f>
        <v/>
      </c>
      <c r="M123" s="122"/>
      <c r="N123" s="177" t="str">
        <f t="shared" si="4"/>
        <v/>
      </c>
      <c r="O123" s="173" t="s">
        <v>1150</v>
      </c>
      <c r="P123" s="80"/>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1" t="str">
        <f>+IF(AND(K124&gt;0,O124="Ejecución"),(K124/877802)*Tabla286[[#This Row],[% participación]],IF(AND(K124&gt;0,O124&lt;&gt;"Ejecución"),"-",""))</f>
        <v/>
      </c>
      <c r="M124" s="122"/>
      <c r="N124" s="177" t="str">
        <f t="shared" si="4"/>
        <v/>
      </c>
      <c r="O124" s="173" t="s">
        <v>1150</v>
      </c>
      <c r="P124" s="80"/>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1" t="str">
        <f>+IF(AND(K125&gt;0,O125="Ejecución"),(K125/877802)*Tabla286[[#This Row],[% participación]],IF(AND(K125&gt;0,O125&lt;&gt;"Ejecución"),"-",""))</f>
        <v/>
      </c>
      <c r="M125" s="122"/>
      <c r="N125" s="177" t="str">
        <f t="shared" si="4"/>
        <v/>
      </c>
      <c r="O125" s="173" t="s">
        <v>1150</v>
      </c>
      <c r="P125" s="80"/>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1" t="str">
        <f>+IF(AND(K126&gt;0,O126="Ejecución"),(K126/877802)*Tabla286[[#This Row],[% participación]],IF(AND(K126&gt;0,O126&lt;&gt;"Ejecución"),"-",""))</f>
        <v/>
      </c>
      <c r="M126" s="122"/>
      <c r="N126" s="177" t="str">
        <f t="shared" si="4"/>
        <v/>
      </c>
      <c r="O126" s="173" t="s">
        <v>1150</v>
      </c>
      <c r="P126" s="80"/>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1" t="str">
        <f>+IF(AND(K127&gt;0,O127="Ejecución"),(K127/877802)*Tabla286[[#This Row],[% participación]],IF(AND(K127&gt;0,O127&lt;&gt;"Ejecución"),"-",""))</f>
        <v/>
      </c>
      <c r="M127" s="122"/>
      <c r="N127" s="177" t="str">
        <f t="shared" si="4"/>
        <v/>
      </c>
      <c r="O127" s="173" t="s">
        <v>1150</v>
      </c>
      <c r="P127" s="80"/>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1" t="str">
        <f>+IF(AND(K128&gt;0,O128="Ejecución"),(K128/877802)*Tabla286[[#This Row],[% participación]],IF(AND(K128&gt;0,O128&lt;&gt;"Ejecución"),"-",""))</f>
        <v/>
      </c>
      <c r="M128" s="122"/>
      <c r="N128" s="177" t="str">
        <f t="shared" si="4"/>
        <v/>
      </c>
      <c r="O128" s="173" t="s">
        <v>1150</v>
      </c>
      <c r="P128" s="80"/>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1" t="str">
        <f>+IF(AND(K129&gt;0,O129="Ejecución"),(K129/877802)*Tabla286[[#This Row],[% participación]],IF(AND(K129&gt;0,O129&lt;&gt;"Ejecución"),"-",""))</f>
        <v/>
      </c>
      <c r="M129" s="122"/>
      <c r="N129" s="177" t="str">
        <f t="shared" si="4"/>
        <v/>
      </c>
      <c r="O129" s="173" t="s">
        <v>1150</v>
      </c>
      <c r="P129" s="80"/>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1" t="str">
        <f>+IF(AND(K130&gt;0,O130="Ejecución"),(K130/877802)*Tabla286[[#This Row],[% participación]],IF(AND(K130&gt;0,O130&lt;&gt;"Ejecución"),"-",""))</f>
        <v/>
      </c>
      <c r="M130" s="122"/>
      <c r="N130" s="177" t="str">
        <f t="shared" si="4"/>
        <v/>
      </c>
      <c r="O130" s="173" t="s">
        <v>1150</v>
      </c>
      <c r="P130" s="80"/>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1" t="str">
        <f>+IF(AND(K131&gt;0,O131="Ejecución"),(K131/877802)*Tabla286[[#This Row],[% participación]],IF(AND(K131&gt;0,O131&lt;&gt;"Ejecución"),"-",""))</f>
        <v/>
      </c>
      <c r="M131" s="122"/>
      <c r="N131" s="177" t="str">
        <f t="shared" si="4"/>
        <v/>
      </c>
      <c r="O131" s="173" t="s">
        <v>1150</v>
      </c>
      <c r="P131" s="80"/>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1" t="str">
        <f>+IF(AND(K132&gt;0,O132="Ejecución"),(K132/877802)*Tabla286[[#This Row],[% participación]],IF(AND(K132&gt;0,O132&lt;&gt;"Ejecución"),"-",""))</f>
        <v/>
      </c>
      <c r="M132" s="122"/>
      <c r="N132" s="177" t="str">
        <f t="shared" si="4"/>
        <v/>
      </c>
      <c r="O132" s="173" t="s">
        <v>1150</v>
      </c>
      <c r="P132" s="80"/>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1" t="str">
        <f>+IF(AND(K133&gt;0,O133="Ejecución"),(K133/877802)*Tabla286[[#This Row],[% participación]],IF(AND(K133&gt;0,O133&lt;&gt;"Ejecución"),"-",""))</f>
        <v/>
      </c>
      <c r="M133" s="122"/>
      <c r="N133" s="177" t="str">
        <f t="shared" si="4"/>
        <v/>
      </c>
      <c r="O133" s="173" t="s">
        <v>1150</v>
      </c>
      <c r="P133" s="80"/>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1" t="str">
        <f>+IF(AND(K134&gt;0,O134="Ejecución"),(K134/877802)*Tabla286[[#This Row],[% participación]],IF(AND(K134&gt;0,O134&lt;&gt;"Ejecución"),"-",""))</f>
        <v/>
      </c>
      <c r="M134" s="122"/>
      <c r="N134" s="177" t="str">
        <f t="shared" si="4"/>
        <v/>
      </c>
      <c r="O134" s="173" t="s">
        <v>1150</v>
      </c>
      <c r="P134" s="80"/>
    </row>
    <row r="135" spans="1:16" s="7" customFormat="1" ht="24.75" customHeight="1" outlineLevel="1" x14ac:dyDescent="0.25">
      <c r="A135" s="140">
        <v>22</v>
      </c>
      <c r="B135" s="171" t="s">
        <v>2672</v>
      </c>
      <c r="C135" s="172" t="s">
        <v>31</v>
      </c>
      <c r="D135" s="119"/>
      <c r="E135" s="141"/>
      <c r="F135" s="141"/>
      <c r="G135" s="168" t="str">
        <f>IF(AND(E135&lt;&gt;"",F135&lt;&gt;""),((F135-E135)/30),"")</f>
        <v/>
      </c>
      <c r="H135" s="120"/>
      <c r="I135" s="119"/>
      <c r="J135" s="119"/>
      <c r="K135" s="68"/>
      <c r="L135" s="101" t="str">
        <f>+IF(AND(K135&gt;0,O135="Ejecución"),(K135/877802)*Tabla286[[#This Row],[% participación]],IF(AND(K135&gt;0,O135&lt;&gt;"Ejecución"),"-",""))</f>
        <v/>
      </c>
      <c r="M135" s="122"/>
      <c r="N135" s="177" t="str">
        <f>+IF(M134="No",1,IF(M134="Si","Ingrese %",""))</f>
        <v/>
      </c>
      <c r="O135" s="173" t="s">
        <v>1150</v>
      </c>
      <c r="P135" s="80"/>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1" t="str">
        <f>+IF(AND(K136&gt;0,O136="Ejecución"),(K136/877802)*Tabla286[[#This Row],[% participación]],IF(AND(K136&gt;0,O136&lt;&gt;"Ejecución"),"-",""))</f>
        <v/>
      </c>
      <c r="M136" s="122"/>
      <c r="N136" s="177" t="str">
        <f t="shared" si="4"/>
        <v/>
      </c>
      <c r="O136" s="173" t="s">
        <v>1150</v>
      </c>
      <c r="P136" s="80"/>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1" t="str">
        <f>+IF(AND(K137&gt;0,O137="Ejecución"),(K137/877802)*Tabla286[[#This Row],[% participación]],IF(AND(K137&gt;0,O137&lt;&gt;"Ejecución"),"-",""))</f>
        <v/>
      </c>
      <c r="M137" s="122"/>
      <c r="N137" s="177" t="str">
        <f t="shared" si="4"/>
        <v/>
      </c>
      <c r="O137" s="173" t="s">
        <v>1150</v>
      </c>
      <c r="P137" s="80"/>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1" t="str">
        <f>+IF(AND(K138&gt;0,O138="Ejecución"),(K138/877802)*Tabla286[[#This Row],[% participación]],IF(AND(K138&gt;0,O138&lt;&gt;"Ejecución"),"-",""))</f>
        <v/>
      </c>
      <c r="M138" s="122"/>
      <c r="N138" s="177" t="str">
        <f t="shared" si="4"/>
        <v/>
      </c>
      <c r="O138" s="173" t="s">
        <v>1150</v>
      </c>
      <c r="P138" s="80"/>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1" t="str">
        <f>+IF(AND(K139&gt;0,O139="Ejecución"),(K139/877802)*Tabla286[[#This Row],[% participación]],IF(AND(K139&gt;0,O139&lt;&gt;"Ejecución"),"-",""))</f>
        <v/>
      </c>
      <c r="M139" s="122"/>
      <c r="N139" s="177" t="str">
        <f t="shared" si="4"/>
        <v/>
      </c>
      <c r="O139" s="173" t="s">
        <v>1150</v>
      </c>
      <c r="P139" s="80"/>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1" t="str">
        <f>+IF(AND(K140&gt;0,O140="Ejecución"),(K140/877802)*Tabla286[[#This Row],[% participación]],IF(AND(K140&gt;0,O140&lt;&gt;"Ejecución"),"-",""))</f>
        <v/>
      </c>
      <c r="M140" s="122"/>
      <c r="N140" s="177" t="str">
        <f t="shared" si="4"/>
        <v/>
      </c>
      <c r="O140" s="173" t="s">
        <v>1150</v>
      </c>
      <c r="P140" s="80"/>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1" t="str">
        <f>+IF(AND(K141&gt;0,O141="Ejecución"),(K141/877802)*Tabla286[[#This Row],[% participación]],IF(AND(K141&gt;0,O141&lt;&gt;"Ejecución"),"-",""))</f>
        <v/>
      </c>
      <c r="M141" s="122"/>
      <c r="N141" s="177" t="str">
        <f t="shared" si="4"/>
        <v/>
      </c>
      <c r="O141" s="173" t="s">
        <v>1150</v>
      </c>
      <c r="P141" s="80"/>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1" t="str">
        <f>+IF(AND(K142&gt;0,O142="Ejecución"),(K142/877802)*Tabla286[[#This Row],[% participación]],IF(AND(K142&gt;0,O142&lt;&gt;"Ejecución"),"-",""))</f>
        <v/>
      </c>
      <c r="M142" s="122"/>
      <c r="N142" s="177" t="str">
        <f t="shared" si="4"/>
        <v/>
      </c>
      <c r="O142" s="173" t="s">
        <v>1150</v>
      </c>
      <c r="P142" s="80"/>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1" t="str">
        <f>+IF(AND(K143&gt;0,O143="Ejecución"),(K143/877802)*Tabla286[[#This Row],[% participación]],IF(AND(K143&gt;0,O143&lt;&gt;"Ejecución"),"-",""))</f>
        <v/>
      </c>
      <c r="M143" s="122"/>
      <c r="N143" s="177" t="str">
        <f t="shared" si="4"/>
        <v/>
      </c>
      <c r="O143" s="173" t="s">
        <v>1150</v>
      </c>
      <c r="P143" s="80"/>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1" t="str">
        <f>+IF(AND(K144&gt;0,O144="Ejecución"),(K144/877802)*Tabla286[[#This Row],[% participación]],IF(AND(K144&gt;0,O144&lt;&gt;"Ejecución"),"-",""))</f>
        <v/>
      </c>
      <c r="M144" s="122"/>
      <c r="N144" s="177" t="str">
        <f t="shared" si="4"/>
        <v/>
      </c>
      <c r="O144" s="173" t="s">
        <v>1150</v>
      </c>
      <c r="P144" s="80"/>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1" t="str">
        <f>+IF(AND(K145&gt;0,O145="Ejecución"),(K145/877802)*Tabla286[[#This Row],[% participación]],IF(AND(K145&gt;0,O145&lt;&gt;"Ejecución"),"-",""))</f>
        <v/>
      </c>
      <c r="M145" s="122"/>
      <c r="N145" s="177" t="str">
        <f t="shared" si="4"/>
        <v/>
      </c>
      <c r="O145" s="173" t="s">
        <v>1150</v>
      </c>
      <c r="P145" s="80"/>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1" t="str">
        <f>+IF(AND(K146&gt;0,O146="Ejecución"),(K146/877802)*Tabla286[[#This Row],[% participación]],IF(AND(K146&gt;0,O146&lt;&gt;"Ejecución"),"-",""))</f>
        <v/>
      </c>
      <c r="M146" s="122"/>
      <c r="N146" s="177" t="str">
        <f t="shared" si="4"/>
        <v/>
      </c>
      <c r="O146" s="173" t="s">
        <v>1150</v>
      </c>
      <c r="P146" s="80"/>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1" t="str">
        <f>+IF(AND(K147&gt;0,O147="Ejecución"),(K147/877802)*Tabla286[[#This Row],[% participación]],IF(AND(K147&gt;0,O147&lt;&gt;"Ejecución"),"-",""))</f>
        <v/>
      </c>
      <c r="M147" s="122"/>
      <c r="N147" s="177" t="str">
        <f t="shared" si="4"/>
        <v/>
      </c>
      <c r="O147" s="173" t="s">
        <v>1150</v>
      </c>
      <c r="P147" s="80"/>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1" t="str">
        <f>+IF(AND(K148&gt;0,O148="Ejecución"),(K148/877802)*Tabla286[[#This Row],[% participación]],IF(AND(K148&gt;0,O148&lt;&gt;"Ejecución"),"-",""))</f>
        <v/>
      </c>
      <c r="M148" s="122"/>
      <c r="N148" s="177" t="str">
        <f t="shared" si="4"/>
        <v/>
      </c>
      <c r="O148" s="173" t="s">
        <v>1150</v>
      </c>
      <c r="P148" s="80"/>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1" t="str">
        <f>+IF(AND(K149&gt;0,O149="Ejecución"),(K149/877802)*Tabla286[[#This Row],[% participación]],IF(AND(K149&gt;0,O149&lt;&gt;"Ejecución"),"-",""))</f>
        <v/>
      </c>
      <c r="M149" s="122"/>
      <c r="N149" s="177" t="str">
        <f t="shared" si="4"/>
        <v/>
      </c>
      <c r="O149" s="173" t="s">
        <v>1150</v>
      </c>
      <c r="P149" s="80"/>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1" t="str">
        <f>+IF(AND(K150&gt;0,O150="Ejecución"),(K150/877802)*Tabla286[[#This Row],[% participación]],IF(AND(K150&gt;0,O150&lt;&gt;"Ejecución"),"-",""))</f>
        <v/>
      </c>
      <c r="M150" s="122"/>
      <c r="N150" s="177" t="str">
        <f t="shared" si="4"/>
        <v/>
      </c>
      <c r="O150" s="173" t="s">
        <v>1150</v>
      </c>
      <c r="P150" s="80"/>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1" t="str">
        <f>+IF(AND(K151&gt;0,O151="Ejecución"),(K151/877802)*Tabla286[[#This Row],[% participación]],IF(AND(K151&gt;0,O151&lt;&gt;"Ejecución"),"-",""))</f>
        <v/>
      </c>
      <c r="M151" s="122"/>
      <c r="N151" s="177" t="str">
        <f t="shared" si="4"/>
        <v/>
      </c>
      <c r="O151" s="173" t="s">
        <v>1150</v>
      </c>
      <c r="P151" s="80"/>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1" t="str">
        <f>+IF(AND(K152&gt;0,O152="Ejecución"),(K152/877802)*Tabla286[[#This Row],[% participación]],IF(AND(K152&gt;0,O152&lt;&gt;"Ejecución"),"-",""))</f>
        <v/>
      </c>
      <c r="M152" s="122"/>
      <c r="N152" s="177" t="str">
        <f t="shared" si="4"/>
        <v/>
      </c>
      <c r="O152" s="173" t="s">
        <v>1150</v>
      </c>
      <c r="P152" s="80"/>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1" t="str">
        <f>+IF(AND(K153&gt;0,O153="Ejecución"),(K153/877802)*Tabla286[[#This Row],[% participación]],IF(AND(K153&gt;0,O153&lt;&gt;"Ejecución"),"-",""))</f>
        <v/>
      </c>
      <c r="M153" s="122"/>
      <c r="N153" s="177" t="str">
        <f t="shared" si="4"/>
        <v/>
      </c>
      <c r="O153" s="173" t="s">
        <v>1150</v>
      </c>
      <c r="P153" s="80"/>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1" t="str">
        <f>+IF(AND(K154&gt;0,O154="Ejecución"),(K154/877802)*Tabla286[[#This Row],[% participación]],IF(AND(K154&gt;0,O154&lt;&gt;"Ejecución"),"-",""))</f>
        <v/>
      </c>
      <c r="M154" s="122"/>
      <c r="N154" s="177" t="str">
        <f t="shared" si="4"/>
        <v/>
      </c>
      <c r="O154" s="173" t="s">
        <v>1150</v>
      </c>
      <c r="P154" s="80"/>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1" t="str">
        <f>+IF(AND(K155&gt;0,O155="Ejecución"),(K155/877802)*Tabla286[[#This Row],[% participación]],IF(AND(K155&gt;0,O155&lt;&gt;"Ejecución"),"-",""))</f>
        <v/>
      </c>
      <c r="M155" s="122"/>
      <c r="N155" s="177" t="str">
        <f t="shared" si="4"/>
        <v/>
      </c>
      <c r="O155" s="173" t="s">
        <v>1150</v>
      </c>
      <c r="P155" s="80"/>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1" t="str">
        <f>+IF(AND(K156&gt;0,O156="Ejecución"),(K156/877802)*Tabla286[[#This Row],[% participación]],IF(AND(K156&gt;0,O156&lt;&gt;"Ejecución"),"-",""))</f>
        <v/>
      </c>
      <c r="M156" s="122"/>
      <c r="N156" s="177" t="str">
        <f t="shared" si="4"/>
        <v/>
      </c>
      <c r="O156" s="173" t="s">
        <v>1150</v>
      </c>
      <c r="P156" s="80"/>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1" t="str">
        <f>+IF(AND(K157&gt;0,O157="Ejecución"),(K157/877802)*Tabla286[[#This Row],[% participación]],IF(AND(K157&gt;0,O157&lt;&gt;"Ejecución"),"-",""))</f>
        <v/>
      </c>
      <c r="M157" s="122"/>
      <c r="N157" s="177" t="str">
        <f t="shared" si="4"/>
        <v/>
      </c>
      <c r="O157" s="173" t="s">
        <v>1150</v>
      </c>
      <c r="P157" s="80"/>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1" t="str">
        <f>+IF(AND(K158&gt;0,O158="Ejecución"),(K158/877802)*Tabla286[[#This Row],[% participación]],IF(AND(K158&gt;0,O158&lt;&gt;"Ejecución"),"-",""))</f>
        <v/>
      </c>
      <c r="M158" s="122"/>
      <c r="N158" s="177" t="str">
        <f t="shared" si="4"/>
        <v/>
      </c>
      <c r="O158" s="173" t="s">
        <v>1150</v>
      </c>
      <c r="P158" s="80"/>
    </row>
    <row r="159" spans="1:16" ht="23.1" customHeight="1" thickBot="1" x14ac:dyDescent="0.3">
      <c r="O159" s="181" t="str">
        <f>HYPERLINK("#Integrante_3!A1","INICIO")</f>
        <v>INICIO</v>
      </c>
    </row>
    <row r="160" spans="1:16" s="19" customFormat="1" ht="31.5" customHeight="1" thickBot="1" x14ac:dyDescent="0.3">
      <c r="A160" s="208" t="s">
        <v>13</v>
      </c>
      <c r="B160" s="209"/>
      <c r="C160" s="209"/>
      <c r="D160" s="209"/>
      <c r="E160" s="213"/>
      <c r="F160" s="209" t="s">
        <v>15</v>
      </c>
      <c r="G160" s="209"/>
      <c r="H160" s="209"/>
      <c r="I160" s="208" t="s">
        <v>16</v>
      </c>
      <c r="J160" s="209"/>
      <c r="K160" s="209"/>
      <c r="L160" s="209"/>
      <c r="M160" s="209"/>
      <c r="N160" s="209"/>
      <c r="O160" s="213"/>
      <c r="P160" s="77"/>
    </row>
    <row r="161" spans="1:28" ht="51.75" customHeight="1" x14ac:dyDescent="0.25">
      <c r="A161" s="254" t="s">
        <v>2665</v>
      </c>
      <c r="B161" s="255"/>
      <c r="C161" s="255"/>
      <c r="D161" s="255"/>
      <c r="E161" s="256"/>
      <c r="F161" s="257" t="s">
        <v>2666</v>
      </c>
      <c r="G161" s="257"/>
      <c r="H161" s="257"/>
      <c r="I161" s="254" t="s">
        <v>2635</v>
      </c>
      <c r="J161" s="255"/>
      <c r="K161" s="255"/>
      <c r="L161" s="255"/>
      <c r="M161" s="255"/>
      <c r="N161" s="255"/>
      <c r="O161" s="25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10" t="s">
        <v>2618</v>
      </c>
      <c r="C163" s="210"/>
      <c r="D163" s="210"/>
      <c r="E163" s="8"/>
      <c r="F163" s="5"/>
      <c r="G163" s="258" t="s">
        <v>2618</v>
      </c>
      <c r="H163" s="258"/>
      <c r="I163" s="259" t="s">
        <v>1164</v>
      </c>
      <c r="J163" s="260"/>
      <c r="K163" s="260"/>
      <c r="L163" s="260"/>
      <c r="M163" s="260"/>
      <c r="N163" s="108"/>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8"/>
      <c r="E165" s="8"/>
      <c r="F165" s="5"/>
      <c r="G165" s="108"/>
      <c r="I165" s="261" t="s">
        <v>2648</v>
      </c>
      <c r="J165" s="262"/>
      <c r="K165" s="262"/>
      <c r="L165" s="262"/>
      <c r="M165" s="262"/>
      <c r="N165" s="262"/>
      <c r="O165" s="263"/>
      <c r="U165" s="51"/>
    </row>
    <row r="166" spans="1:28" x14ac:dyDescent="0.25">
      <c r="A166" s="9"/>
      <c r="B166" s="272" t="s">
        <v>2663</v>
      </c>
      <c r="C166" s="272"/>
      <c r="D166" s="272"/>
      <c r="E166" s="8"/>
      <c r="F166" s="5"/>
      <c r="H166" s="82" t="s">
        <v>2662</v>
      </c>
      <c r="I166" s="261"/>
      <c r="J166" s="262"/>
      <c r="K166" s="262"/>
      <c r="L166" s="262"/>
      <c r="M166" s="262"/>
      <c r="N166" s="262"/>
      <c r="O166" s="263"/>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2678</v>
      </c>
      <c r="B170" s="209"/>
      <c r="C170" s="209"/>
      <c r="D170" s="209"/>
      <c r="E170" s="209"/>
      <c r="F170" s="209"/>
      <c r="G170" s="209"/>
      <c r="H170" s="209"/>
      <c r="I170" s="209"/>
      <c r="J170" s="209"/>
      <c r="K170" s="209"/>
      <c r="L170" s="209"/>
      <c r="M170" s="209"/>
      <c r="N170" s="209"/>
      <c r="O170" s="213"/>
      <c r="P170" s="77"/>
    </row>
    <row r="171" spans="1:28" ht="15" customHeight="1" x14ac:dyDescent="0.25">
      <c r="A171" s="229" t="s">
        <v>2677</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4" t="s">
        <v>2671</v>
      </c>
      <c r="C174" s="264"/>
      <c r="D174" s="264"/>
      <c r="E174" s="264"/>
      <c r="F174" s="264"/>
      <c r="G174" s="264"/>
      <c r="H174" s="20"/>
      <c r="I174" s="268" t="s">
        <v>2675</v>
      </c>
      <c r="J174" s="269"/>
      <c r="K174" s="269"/>
      <c r="L174" s="269"/>
      <c r="M174" s="269"/>
      <c r="O174" s="181" t="str">
        <f>HYPERLINK("#Integrante_3!A1","INICIO")</f>
        <v>INICIO</v>
      </c>
      <c r="Q174" s="19"/>
      <c r="R174" s="19"/>
      <c r="S174" s="19"/>
      <c r="T174" s="19"/>
      <c r="U174" s="19"/>
      <c r="V174" s="19"/>
      <c r="W174" s="19"/>
      <c r="X174" s="19"/>
      <c r="Y174" s="19"/>
      <c r="Z174" s="19"/>
      <c r="AA174" s="19"/>
      <c r="AB174" s="19"/>
    </row>
    <row r="175" spans="1:28" ht="23.25" x14ac:dyDescent="0.25">
      <c r="A175" s="9"/>
      <c r="B175" s="237" t="s">
        <v>17</v>
      </c>
      <c r="C175" s="238"/>
      <c r="D175" s="239"/>
      <c r="E175" s="268" t="s">
        <v>2620</v>
      </c>
      <c r="F175" s="269"/>
      <c r="G175" s="270"/>
      <c r="H175" s="5"/>
      <c r="I175" s="237" t="s">
        <v>17</v>
      </c>
      <c r="J175" s="238"/>
      <c r="K175" s="238"/>
      <c r="L175" s="239"/>
      <c r="M175" s="246" t="s">
        <v>2680</v>
      </c>
      <c r="O175" s="8"/>
      <c r="Q175" s="19"/>
      <c r="R175" s="160"/>
      <c r="S175" s="19"/>
      <c r="T175" s="19"/>
      <c r="U175" s="19"/>
      <c r="V175" s="19"/>
      <c r="W175" s="19"/>
      <c r="X175" s="19"/>
      <c r="Y175" s="19"/>
      <c r="Z175" s="19"/>
      <c r="AA175" s="19"/>
      <c r="AB175" s="19"/>
    </row>
    <row r="176" spans="1:28" ht="23.25" x14ac:dyDescent="0.25">
      <c r="A176" s="9"/>
      <c r="B176" s="265"/>
      <c r="C176" s="266"/>
      <c r="D176" s="267"/>
      <c r="E176" s="160" t="s">
        <v>2621</v>
      </c>
      <c r="F176" s="160" t="s">
        <v>2622</v>
      </c>
      <c r="G176" s="160" t="s">
        <v>2623</v>
      </c>
      <c r="H176" s="5"/>
      <c r="I176" s="265"/>
      <c r="J176" s="266"/>
      <c r="K176" s="266"/>
      <c r="L176" s="267"/>
      <c r="M176" s="247"/>
      <c r="O176" s="8"/>
      <c r="Q176" s="19"/>
      <c r="R176" s="160" t="s">
        <v>2623</v>
      </c>
      <c r="S176" s="19"/>
      <c r="T176" s="19"/>
      <c r="U176" s="19"/>
      <c r="V176" s="19"/>
      <c r="W176" s="19"/>
      <c r="X176" s="19"/>
      <c r="Y176" s="19"/>
      <c r="Z176" s="19"/>
      <c r="AA176" s="19"/>
      <c r="AB176" s="19"/>
    </row>
    <row r="177" spans="1:28" ht="23.25" x14ac:dyDescent="0.25">
      <c r="A177" s="9"/>
      <c r="B177" s="235" t="s">
        <v>2671</v>
      </c>
      <c r="C177" s="235"/>
      <c r="D177" s="235"/>
      <c r="E177" s="24">
        <v>0.02</v>
      </c>
      <c r="F177" s="174"/>
      <c r="G177" s="175" t="str">
        <f>IF(F177&gt;0,SUM(E177+F177),"")</f>
        <v/>
      </c>
      <c r="H177" s="5"/>
      <c r="I177" s="226" t="s">
        <v>2675</v>
      </c>
      <c r="J177" s="227"/>
      <c r="K177" s="227"/>
      <c r="L177" s="228"/>
      <c r="M177" s="174"/>
      <c r="O177" s="8"/>
      <c r="Q177" s="19"/>
      <c r="R177" s="175" t="str">
        <f>IF(M177&gt;0,SUM(L177+M177),"")</f>
        <v/>
      </c>
      <c r="S177" s="19"/>
      <c r="T177" s="19"/>
      <c r="U177" s="19"/>
      <c r="V177" s="19"/>
      <c r="W177" s="19"/>
      <c r="X177" s="19"/>
      <c r="Y177" s="19"/>
      <c r="Z177" s="19"/>
      <c r="AA177" s="19"/>
      <c r="AB177" s="19"/>
    </row>
    <row r="178" spans="1:28" ht="23.25" hidden="1" x14ac:dyDescent="0.25">
      <c r="A178" s="9"/>
      <c r="B178" s="235" t="s">
        <v>1165</v>
      </c>
      <c r="C178" s="235"/>
      <c r="D178" s="235"/>
      <c r="E178" s="24">
        <v>0.02</v>
      </c>
      <c r="F178" s="69"/>
      <c r="G178" s="159" t="str">
        <f>IF(F178&gt;0,SUM(E178+F178),"")</f>
        <v/>
      </c>
      <c r="H178" s="5"/>
      <c r="I178" s="226" t="s">
        <v>1169</v>
      </c>
      <c r="J178" s="227"/>
      <c r="K178" s="228"/>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35" t="s">
        <v>1166</v>
      </c>
      <c r="C179" s="235"/>
      <c r="D179" s="235"/>
      <c r="E179" s="24">
        <v>0.02</v>
      </c>
      <c r="F179" s="69"/>
      <c r="G179" s="159" t="str">
        <f>IF(F179&gt;0,SUM(E179+F179),"")</f>
        <v/>
      </c>
      <c r="H179" s="5"/>
      <c r="I179" s="226" t="s">
        <v>1170</v>
      </c>
      <c r="J179" s="227"/>
      <c r="K179" s="228"/>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35" t="s">
        <v>1167</v>
      </c>
      <c r="C180" s="235"/>
      <c r="D180" s="235"/>
      <c r="E180" s="24">
        <v>0.03</v>
      </c>
      <c r="F180" s="69"/>
      <c r="G180" s="159" t="str">
        <f>IF(F180&gt;0,SUM(E180+F180),"")</f>
        <v/>
      </c>
      <c r="H180" s="5"/>
      <c r="I180" s="226" t="s">
        <v>1171</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6" t="s">
        <v>1172</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80">
        <f>+SUM(G177:G180)</f>
        <v>0</v>
      </c>
      <c r="D183" s="165" t="s">
        <v>2633</v>
      </c>
      <c r="E183" s="95">
        <f>+(C183*SUM(K20:K35))</f>
        <v>0</v>
      </c>
      <c r="F183" s="93"/>
      <c r="G183" s="94"/>
      <c r="H183" s="89"/>
      <c r="I183" s="91" t="s">
        <v>2632</v>
      </c>
      <c r="J183" s="180">
        <f>M177</f>
        <v>0</v>
      </c>
      <c r="K183" s="236" t="s">
        <v>2633</v>
      </c>
      <c r="L183" s="236"/>
      <c r="M183" s="95">
        <f>+J183*K20</f>
        <v>0</v>
      </c>
      <c r="N183" s="96"/>
      <c r="O183" s="97"/>
    </row>
    <row r="184" spans="1:28" ht="15.75" thickBot="1" x14ac:dyDescent="0.3">
      <c r="A184" s="10"/>
      <c r="B184" s="98"/>
      <c r="C184" s="98"/>
      <c r="D184" s="98"/>
      <c r="E184" s="98"/>
      <c r="F184" s="98"/>
      <c r="G184" s="98"/>
      <c r="H184" s="98"/>
      <c r="I184" s="176" t="s">
        <v>2676</v>
      </c>
      <c r="J184" s="98"/>
      <c r="K184" s="98"/>
      <c r="L184" s="98"/>
      <c r="M184" s="98"/>
      <c r="N184" s="99"/>
      <c r="O184" s="100"/>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3"/>
      <c r="P186" s="77"/>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51" t="s">
        <v>2641</v>
      </c>
      <c r="C190" s="251"/>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3"/>
      <c r="P195" s="77"/>
    </row>
    <row r="196" spans="1:18" ht="21.75" thickBot="1" x14ac:dyDescent="0.3">
      <c r="A196" s="9"/>
      <c r="B196" s="5"/>
      <c r="C196" s="5"/>
      <c r="D196" s="5"/>
      <c r="E196" s="5"/>
      <c r="F196" s="5"/>
      <c r="G196" s="5"/>
      <c r="H196" s="5"/>
      <c r="I196" s="5"/>
      <c r="J196" s="5"/>
      <c r="K196" s="5"/>
      <c r="L196" s="5"/>
      <c r="M196" s="5"/>
      <c r="N196" s="5"/>
      <c r="O196" s="181" t="str">
        <f>HYPERLINK("#Integrante_3!A1","INICIO")</f>
        <v>INICIO</v>
      </c>
    </row>
    <row r="197" spans="1:18" ht="231" customHeight="1" x14ac:dyDescent="0.25">
      <c r="A197" s="9"/>
      <c r="B197" s="225" t="s">
        <v>2664</v>
      </c>
      <c r="C197" s="225"/>
      <c r="D197" s="225"/>
      <c r="E197" s="225"/>
      <c r="F197" s="225"/>
      <c r="G197" s="225"/>
      <c r="H197" s="225"/>
      <c r="I197" s="225"/>
      <c r="J197" s="225"/>
      <c r="K197" s="225"/>
      <c r="L197" s="225"/>
      <c r="M197" s="225"/>
      <c r="N197" s="225"/>
      <c r="O197" s="8"/>
    </row>
    <row r="198" spans="1:18" x14ac:dyDescent="0.25">
      <c r="A198" s="9"/>
      <c r="B198" s="248"/>
      <c r="C198" s="248"/>
      <c r="D198" s="248"/>
      <c r="E198" s="248"/>
      <c r="F198" s="248"/>
      <c r="G198" s="248"/>
      <c r="H198" s="248"/>
      <c r="I198" s="248"/>
      <c r="J198" s="248"/>
      <c r="K198" s="248"/>
      <c r="L198" s="248"/>
      <c r="M198" s="248"/>
      <c r="N198" s="248"/>
      <c r="O198" s="8"/>
    </row>
    <row r="199" spans="1:18" x14ac:dyDescent="0.25">
      <c r="A199" s="9"/>
      <c r="B199" s="249" t="s">
        <v>2653</v>
      </c>
      <c r="C199" s="250"/>
      <c r="D199" s="250"/>
      <c r="E199" s="250"/>
      <c r="F199" s="250"/>
      <c r="G199" s="250"/>
      <c r="H199" s="250"/>
      <c r="I199" s="250"/>
      <c r="J199" s="250"/>
      <c r="K199" s="250"/>
      <c r="L199" s="250"/>
      <c r="M199" s="250"/>
      <c r="N199" s="25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row r="213" spans="1:15" ht="15" customHeight="1" x14ac:dyDescent="0.25"/>
    <row r="214" spans="1:15" ht="15" customHeight="1" x14ac:dyDescent="0.25"/>
    <row r="215" spans="1:15" ht="15" customHeight="1" x14ac:dyDescent="0.25"/>
    <row r="216" spans="1:15" ht="15" customHeight="1" x14ac:dyDescent="0.25"/>
    <row r="217" spans="1:15" ht="15" customHeight="1" x14ac:dyDescent="0.25"/>
    <row r="218" spans="1:15" ht="15" customHeight="1" x14ac:dyDescent="0.25"/>
    <row r="219" spans="1:15" ht="15" customHeight="1" x14ac:dyDescent="0.25"/>
    <row r="220" spans="1:15" ht="15" customHeight="1" x14ac:dyDescent="0.25"/>
    <row r="221" spans="1:15" ht="15" customHeight="1" x14ac:dyDescent="0.25"/>
    <row r="222" spans="1:15" ht="15" customHeight="1" x14ac:dyDescent="0.25"/>
    <row r="223" spans="1:15" ht="15" customHeight="1" x14ac:dyDescent="0.25"/>
    <row r="224" spans="1:15" ht="15" customHeight="1" x14ac:dyDescent="0.25"/>
    <row r="225" ht="15" customHeight="1" x14ac:dyDescent="0.25"/>
    <row r="226" ht="15" customHeight="1" x14ac:dyDescent="0.25"/>
    <row r="227" ht="15" customHeight="1" x14ac:dyDescent="0.25"/>
    <row r="228" ht="15" customHeight="1" x14ac:dyDescent="0.25"/>
    <row r="229" ht="15" customHeight="1" x14ac:dyDescent="0.25"/>
    <row r="230" ht="15" customHeight="1" x14ac:dyDescent="0.25"/>
    <row r="231" ht="15" customHeight="1" x14ac:dyDescent="0.25"/>
  </sheetData>
  <sheetProtection algorithmName="SHA-512" hashValue="ALxm62QV1kDwmOLvjpRkjV4r6bqTC+Zfy78gsM+SigzSYOJnsyHqE5jUG8dG79Ogxk7BT1aEvvos8NoADe+BWg==" saltValue="U7Pkxm+ayHU5okvctYv+3w=="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K191 C191 E114:F158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20:I35 I114:I158 I48:I107">
      <formula1>DEPARTAMENTO</formula1>
    </dataValidation>
    <dataValidation type="list" showInputMessage="1" showErrorMessage="1" sqref="J25:J35 J114:J158 J57:J107">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N163 M114:M158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215"/>
  <sheetViews>
    <sheetView showGridLines="0" topLeftCell="J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140625" style="76" customWidth="1"/>
    <col min="17" max="17" width="9.42578125" style="4" hidden="1" customWidth="1"/>
    <col min="18" max="18" width="14.42578125" style="4" hidden="1" customWidth="1"/>
    <col min="19" max="19" width="15.140625" style="4" hidden="1" customWidth="1"/>
    <col min="20" max="20" width="12.85546875" style="4" hidden="1" customWidth="1"/>
    <col min="21" max="21" width="17" style="4" hidden="1" customWidth="1"/>
    <col min="22" max="22" width="8" style="4" hidden="1" customWidth="1"/>
    <col min="23" max="23" width="15.5703125" style="4" hidden="1" customWidth="1"/>
    <col min="24" max="24" width="18" style="4" hidden="1" customWidth="1"/>
    <col min="25" max="25" width="14.85546875" style="4" hidden="1" customWidth="1"/>
    <col min="26" max="26" width="13.5703125" style="4" hidden="1" customWidth="1"/>
    <col min="27" max="27" width="11.85546875" style="4" hidden="1" customWidth="1"/>
    <col min="28" max="28" width="20.140625" style="4" hidden="1" customWidth="1"/>
    <col min="29" max="16384" width="1.57031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HYPERLINK("#Integrante_4!B20","IDENTIFICACIÓN DEL OFERENTE")</f>
        <v>IDENTIFICACIÓN DEL OFERENTE</v>
      </c>
      <c r="C8" s="184"/>
      <c r="D8" s="188"/>
      <c r="E8" s="214" t="str">
        <f>HYPERLINK("#Integrante_4!A109","CAPACIDAD RESIDUAL")</f>
        <v>CAPACIDAD RESIDUAL</v>
      </c>
      <c r="F8" s="215"/>
      <c r="G8" s="216"/>
      <c r="H8" s="189"/>
      <c r="I8" s="181" t="str">
        <f>HYPERLINK("#Integrante_4!N162","DISCAPACIDAD")</f>
        <v>DISCAPACIDAD</v>
      </c>
      <c r="J8" s="185"/>
      <c r="K8" s="181" t="str">
        <f>HYPERLINK("#Integrante_4!A188","TRAYECTORIA")</f>
        <v>TRAYECTORIA</v>
      </c>
      <c r="L8" s="184"/>
      <c r="M8" s="36"/>
      <c r="N8" s="36"/>
      <c r="O8" s="43"/>
    </row>
    <row r="9" spans="1:20" ht="30.75" customHeight="1" thickBot="1" x14ac:dyDescent="0.3">
      <c r="A9" s="187"/>
      <c r="B9" s="181" t="str">
        <f>HYPERLINK("#Integrante_4!I20","DATOS CONTRATO INVITACIÓN")</f>
        <v>DATOS CONTRATO INVITACIÓN</v>
      </c>
      <c r="C9" s="184"/>
      <c r="D9" s="184"/>
      <c r="E9" s="214" t="str">
        <f>HYPERLINK("#Integrante_4!A162","TALENTO HUMANO")</f>
        <v>TALENTO HUMANO</v>
      </c>
      <c r="F9" s="215"/>
      <c r="G9" s="216"/>
      <c r="H9" s="189"/>
      <c r="I9" s="181" t="str">
        <f>HYPERLINK("#Integrante_4!B176","CONTRAPARTIDA ADICIONAL")</f>
        <v>CONTRAPARTIDA ADICIONAL</v>
      </c>
      <c r="J9" s="186"/>
      <c r="K9" s="181" t="str">
        <f>HYPERLINK("#Integrante_4!A199","ACEPTACIÓN")</f>
        <v>ACEPTACIÓN</v>
      </c>
      <c r="L9" s="184"/>
      <c r="M9" s="36"/>
      <c r="N9" s="36"/>
      <c r="O9" s="43"/>
    </row>
    <row r="10" spans="1:20" ht="30.75" customHeight="1" thickBot="1" x14ac:dyDescent="0.3">
      <c r="A10" s="187"/>
      <c r="B10" s="181" t="str">
        <f>HYPERLINK("#Integrante_4!B48","EXPERIENCIA TERRITORIAL")</f>
        <v>EXPERIENCIA TERRITORIAL</v>
      </c>
      <c r="C10" s="184"/>
      <c r="D10" s="184"/>
      <c r="E10" s="214" t="str">
        <f>HYPERLINK("#Integrante_4!F162","INFRAESTRUCTURA")</f>
        <v>INFRAESTRUCTURA</v>
      </c>
      <c r="F10" s="215"/>
      <c r="G10" s="216"/>
      <c r="H10" s="189"/>
      <c r="I10" s="181" t="str">
        <f>HYPERLINK("#Integrante_4!L176","VALOR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4"/>
      <c r="I15" s="32" t="s">
        <v>2629</v>
      </c>
      <c r="J15" s="109" t="s">
        <v>2637</v>
      </c>
      <c r="L15" s="207" t="s">
        <v>8</v>
      </c>
      <c r="M15" s="20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c r="C20" s="5"/>
      <c r="D20" s="164"/>
      <c r="E20" s="156" t="s">
        <v>2670</v>
      </c>
      <c r="F20" s="158"/>
      <c r="G20" s="5"/>
      <c r="H20" s="217"/>
      <c r="I20" s="145"/>
      <c r="J20" s="146"/>
      <c r="K20" s="147"/>
      <c r="L20" s="148"/>
      <c r="M20" s="148"/>
      <c r="N20" s="131">
        <f>+(M20-L20)/30</f>
        <v>0</v>
      </c>
      <c r="O20" s="134"/>
      <c r="U20" s="130"/>
      <c r="V20" s="106">
        <f ca="1">NOW()</f>
        <v>44194.560356828704</v>
      </c>
      <c r="W20" s="106">
        <f ca="1">NOW()</f>
        <v>44194.560356828704</v>
      </c>
    </row>
    <row r="21" spans="1:23" ht="30" customHeight="1" outlineLevel="1" x14ac:dyDescent="0.25">
      <c r="A21" s="9"/>
      <c r="B21" s="71"/>
      <c r="C21" s="5"/>
      <c r="D21" s="5"/>
      <c r="E21" s="5"/>
      <c r="F21" s="5"/>
      <c r="G21" s="5"/>
      <c r="H21" s="166"/>
      <c r="I21" s="145"/>
      <c r="J21" s="146"/>
      <c r="K21" s="147"/>
      <c r="L21" s="148"/>
      <c r="M21" s="148"/>
      <c r="N21" s="131">
        <f t="shared" ref="N21:N35" si="0">+(M21-L21)/30</f>
        <v>0</v>
      </c>
      <c r="O21" s="135"/>
    </row>
    <row r="22" spans="1:23" ht="30" customHeight="1" outlineLevel="1" x14ac:dyDescent="0.25">
      <c r="A22" s="9"/>
      <c r="B22" s="71"/>
      <c r="C22" s="5"/>
      <c r="D22" s="5"/>
      <c r="E22" s="5"/>
      <c r="F22" s="5"/>
      <c r="G22" s="5"/>
      <c r="H22" s="166"/>
      <c r="I22" s="145"/>
      <c r="J22" s="146"/>
      <c r="K22" s="147"/>
      <c r="L22" s="148"/>
      <c r="M22" s="148"/>
      <c r="N22" s="132">
        <f t="shared" si="0"/>
        <v>0</v>
      </c>
      <c r="O22" s="135"/>
    </row>
    <row r="23" spans="1:23" ht="30" customHeight="1" outlineLevel="1" x14ac:dyDescent="0.25">
      <c r="A23" s="9"/>
      <c r="B23" s="102"/>
      <c r="C23" s="21"/>
      <c r="D23" s="21"/>
      <c r="E23" s="21"/>
      <c r="F23" s="5"/>
      <c r="G23" s="5"/>
      <c r="H23" s="166"/>
      <c r="I23" s="145"/>
      <c r="J23" s="146"/>
      <c r="K23" s="147"/>
      <c r="L23" s="148"/>
      <c r="M23" s="148"/>
      <c r="N23" s="132">
        <f t="shared" si="0"/>
        <v>0</v>
      </c>
      <c r="O23" s="135"/>
      <c r="Q23" s="105"/>
      <c r="R23" s="55"/>
      <c r="S23" s="106"/>
      <c r="T23" s="106"/>
    </row>
    <row r="24" spans="1:23" ht="30" customHeight="1" outlineLevel="1" x14ac:dyDescent="0.25">
      <c r="A24" s="9"/>
      <c r="B24" s="102"/>
      <c r="C24" s="21"/>
      <c r="D24" s="21"/>
      <c r="E24" s="21"/>
      <c r="F24" s="5"/>
      <c r="G24" s="5"/>
      <c r="H24" s="166"/>
      <c r="I24" s="145"/>
      <c r="J24" s="146"/>
      <c r="K24" s="147"/>
      <c r="L24" s="148"/>
      <c r="M24" s="148"/>
      <c r="N24" s="132">
        <f t="shared" si="0"/>
        <v>0</v>
      </c>
      <c r="O24" s="135"/>
    </row>
    <row r="25" spans="1:23" ht="30" customHeight="1" outlineLevel="1" x14ac:dyDescent="0.25">
      <c r="A25" s="9"/>
      <c r="B25" s="102"/>
      <c r="C25" s="21"/>
      <c r="D25" s="21"/>
      <c r="E25" s="21"/>
      <c r="F25" s="5"/>
      <c r="G25" s="5"/>
      <c r="H25" s="166"/>
      <c r="I25" s="145"/>
      <c r="J25" s="146"/>
      <c r="K25" s="147"/>
      <c r="L25" s="148"/>
      <c r="M25" s="148"/>
      <c r="N25" s="132">
        <f t="shared" si="0"/>
        <v>0</v>
      </c>
      <c r="O25" s="135"/>
    </row>
    <row r="26" spans="1:23" ht="30" customHeight="1" outlineLevel="1" x14ac:dyDescent="0.25">
      <c r="A26" s="9"/>
      <c r="B26" s="102"/>
      <c r="C26" s="21"/>
      <c r="D26" s="21"/>
      <c r="E26" s="21"/>
      <c r="F26" s="5"/>
      <c r="G26" s="5"/>
      <c r="H26" s="166"/>
      <c r="I26" s="145"/>
      <c r="J26" s="146"/>
      <c r="K26" s="147"/>
      <c r="L26" s="148"/>
      <c r="M26" s="148"/>
      <c r="N26" s="132">
        <f t="shared" si="0"/>
        <v>0</v>
      </c>
      <c r="O26" s="135"/>
    </row>
    <row r="27" spans="1:23" ht="30" customHeight="1" outlineLevel="1" x14ac:dyDescent="0.25">
      <c r="A27" s="9"/>
      <c r="B27" s="102"/>
      <c r="C27" s="21"/>
      <c r="D27" s="21"/>
      <c r="E27" s="21"/>
      <c r="F27" s="5"/>
      <c r="G27" s="5"/>
      <c r="H27" s="166"/>
      <c r="I27" s="145"/>
      <c r="J27" s="146"/>
      <c r="K27" s="147"/>
      <c r="L27" s="148"/>
      <c r="M27" s="148"/>
      <c r="N27" s="132">
        <f t="shared" si="0"/>
        <v>0</v>
      </c>
      <c r="O27" s="135"/>
    </row>
    <row r="28" spans="1:23" ht="30" customHeight="1" outlineLevel="1" x14ac:dyDescent="0.25">
      <c r="A28" s="9"/>
      <c r="B28" s="102"/>
      <c r="C28" s="21"/>
      <c r="D28" s="21"/>
      <c r="E28" s="21"/>
      <c r="F28" s="5"/>
      <c r="G28" s="5"/>
      <c r="H28" s="166"/>
      <c r="I28" s="145"/>
      <c r="J28" s="146"/>
      <c r="K28" s="147"/>
      <c r="L28" s="148"/>
      <c r="M28" s="148"/>
      <c r="N28" s="132">
        <f t="shared" si="0"/>
        <v>0</v>
      </c>
      <c r="O28" s="135"/>
    </row>
    <row r="29" spans="1:23" ht="30" customHeight="1" outlineLevel="1" x14ac:dyDescent="0.25">
      <c r="A29" s="9"/>
      <c r="B29" s="71"/>
      <c r="C29" s="5"/>
      <c r="D29" s="5"/>
      <c r="E29" s="5"/>
      <c r="F29" s="5"/>
      <c r="G29" s="5"/>
      <c r="H29" s="166"/>
      <c r="I29" s="145"/>
      <c r="J29" s="146"/>
      <c r="K29" s="147"/>
      <c r="L29" s="148"/>
      <c r="M29" s="148"/>
      <c r="N29" s="132">
        <f t="shared" si="0"/>
        <v>0</v>
      </c>
      <c r="O29" s="135"/>
    </row>
    <row r="30" spans="1:23" ht="30" customHeight="1" outlineLevel="1" x14ac:dyDescent="0.25">
      <c r="A30" s="9"/>
      <c r="B30" s="71"/>
      <c r="C30" s="5"/>
      <c r="D30" s="5"/>
      <c r="E30" s="5"/>
      <c r="F30" s="5"/>
      <c r="G30" s="5"/>
      <c r="H30" s="166"/>
      <c r="I30" s="145"/>
      <c r="J30" s="146"/>
      <c r="K30" s="147"/>
      <c r="L30" s="148"/>
      <c r="M30" s="148"/>
      <c r="N30" s="132">
        <f t="shared" si="0"/>
        <v>0</v>
      </c>
      <c r="O30" s="135"/>
    </row>
    <row r="31" spans="1:23" ht="30" customHeight="1" outlineLevel="1" x14ac:dyDescent="0.25">
      <c r="A31" s="9"/>
      <c r="B31" s="71"/>
      <c r="C31" s="5"/>
      <c r="D31" s="5"/>
      <c r="E31" s="5"/>
      <c r="F31" s="5"/>
      <c r="G31" s="5"/>
      <c r="H31" s="166"/>
      <c r="I31" s="145"/>
      <c r="J31" s="146"/>
      <c r="K31" s="147"/>
      <c r="L31" s="148"/>
      <c r="M31" s="148"/>
      <c r="N31" s="132">
        <f t="shared" si="0"/>
        <v>0</v>
      </c>
      <c r="O31" s="135"/>
    </row>
    <row r="32" spans="1:23" ht="30" customHeight="1" outlineLevel="1" x14ac:dyDescent="0.25">
      <c r="A32" s="9"/>
      <c r="B32" s="71"/>
      <c r="C32" s="5"/>
      <c r="D32" s="5"/>
      <c r="E32" s="5"/>
      <c r="F32" s="5"/>
      <c r="G32" s="5"/>
      <c r="H32" s="166"/>
      <c r="I32" s="145"/>
      <c r="J32" s="146"/>
      <c r="K32" s="147"/>
      <c r="L32" s="148"/>
      <c r="M32" s="148"/>
      <c r="N32" s="132">
        <f t="shared" si="0"/>
        <v>0</v>
      </c>
      <c r="O32" s="135"/>
    </row>
    <row r="33" spans="1:16" ht="30" customHeight="1" outlineLevel="1" x14ac:dyDescent="0.25">
      <c r="A33" s="9"/>
      <c r="B33" s="71"/>
      <c r="C33" s="5"/>
      <c r="D33" s="5"/>
      <c r="E33" s="5"/>
      <c r="F33" s="5"/>
      <c r="G33" s="5"/>
      <c r="H33" s="166"/>
      <c r="I33" s="145"/>
      <c r="J33" s="146"/>
      <c r="K33" s="147"/>
      <c r="L33" s="148"/>
      <c r="M33" s="148"/>
      <c r="N33" s="132">
        <f t="shared" si="0"/>
        <v>0</v>
      </c>
      <c r="O33" s="135"/>
    </row>
    <row r="34" spans="1:16" ht="30" customHeight="1" outlineLevel="1" x14ac:dyDescent="0.25">
      <c r="A34" s="9"/>
      <c r="B34" s="71"/>
      <c r="C34" s="5"/>
      <c r="D34" s="5"/>
      <c r="E34" s="5"/>
      <c r="F34" s="5"/>
      <c r="G34" s="5"/>
      <c r="H34" s="166"/>
      <c r="I34" s="145"/>
      <c r="J34" s="146"/>
      <c r="K34" s="147"/>
      <c r="L34" s="148"/>
      <c r="M34" s="148"/>
      <c r="N34" s="132">
        <f t="shared" si="0"/>
        <v>0</v>
      </c>
      <c r="O34" s="135"/>
    </row>
    <row r="35" spans="1:16" ht="30" customHeight="1" outlineLevel="1" x14ac:dyDescent="0.25">
      <c r="A35" s="9"/>
      <c r="B35" s="71"/>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e">
        <f>VLOOKUP(B20,EAS!A2:B1439,2,0)</f>
        <v>#N/A</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c r="C48" s="122"/>
      <c r="D48" s="119"/>
      <c r="E48" s="141"/>
      <c r="F48" s="141"/>
      <c r="G48" s="168" t="str">
        <f>IF(AND(E48&lt;&gt;"",F48&lt;&gt;""),((F48-E48)/30),"")</f>
        <v/>
      </c>
      <c r="H48" s="120"/>
      <c r="I48" s="119"/>
      <c r="J48" s="119"/>
      <c r="K48" s="121"/>
      <c r="L48" s="122"/>
      <c r="M48" s="116"/>
      <c r="N48" s="122"/>
      <c r="O48" s="122"/>
      <c r="P48" s="79"/>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16"/>
      <c r="N49" s="122"/>
      <c r="O49" s="122"/>
      <c r="P49" s="79"/>
    </row>
    <row r="50" spans="1:16" s="6" customFormat="1" ht="24.75" customHeight="1" x14ac:dyDescent="0.25">
      <c r="A50" s="139">
        <v>3</v>
      </c>
      <c r="B50" s="120"/>
      <c r="C50" s="122"/>
      <c r="D50" s="119"/>
      <c r="E50" s="141"/>
      <c r="F50" s="141"/>
      <c r="G50" s="168" t="str">
        <f t="shared" si="1"/>
        <v/>
      </c>
      <c r="H50" s="118"/>
      <c r="I50" s="119"/>
      <c r="J50" s="119"/>
      <c r="K50" s="121"/>
      <c r="L50" s="122"/>
      <c r="M50" s="116"/>
      <c r="N50" s="122"/>
      <c r="O50" s="122"/>
      <c r="P50" s="79"/>
    </row>
    <row r="51" spans="1:16" s="6" customFormat="1" ht="24.75" customHeight="1" outlineLevel="1" x14ac:dyDescent="0.25">
      <c r="A51" s="139">
        <v>4</v>
      </c>
      <c r="B51" s="120"/>
      <c r="C51" s="122"/>
      <c r="D51" s="119"/>
      <c r="E51" s="141"/>
      <c r="F51" s="141"/>
      <c r="G51" s="168" t="str">
        <f t="shared" si="1"/>
        <v/>
      </c>
      <c r="H51" s="120"/>
      <c r="I51" s="119"/>
      <c r="J51" s="119"/>
      <c r="K51" s="121"/>
      <c r="L51" s="122"/>
      <c r="M51" s="116"/>
      <c r="N51" s="122"/>
      <c r="O51" s="122"/>
      <c r="P51" s="79"/>
    </row>
    <row r="52" spans="1:16" s="7" customFormat="1" ht="24.75" customHeight="1" outlineLevel="1" x14ac:dyDescent="0.25">
      <c r="A52" s="140">
        <v>5</v>
      </c>
      <c r="B52" s="120"/>
      <c r="C52" s="122"/>
      <c r="D52" s="119"/>
      <c r="E52" s="141"/>
      <c r="F52" s="141"/>
      <c r="G52" s="168" t="str">
        <f t="shared" si="1"/>
        <v/>
      </c>
      <c r="H52" s="118"/>
      <c r="I52" s="119"/>
      <c r="J52" s="119"/>
      <c r="K52" s="121"/>
      <c r="L52" s="122"/>
      <c r="M52" s="116"/>
      <c r="N52" s="122"/>
      <c r="O52" s="122"/>
      <c r="P52" s="80"/>
    </row>
    <row r="53" spans="1:16" s="7" customFormat="1" ht="24.75" customHeight="1" outlineLevel="1" x14ac:dyDescent="0.25">
      <c r="A53" s="140">
        <v>6</v>
      </c>
      <c r="B53" s="120"/>
      <c r="C53" s="122"/>
      <c r="D53" s="119"/>
      <c r="E53" s="141"/>
      <c r="F53" s="141"/>
      <c r="G53" s="168" t="str">
        <f t="shared" si="1"/>
        <v/>
      </c>
      <c r="H53" s="118"/>
      <c r="I53" s="119"/>
      <c r="J53" s="119"/>
      <c r="K53" s="121"/>
      <c r="L53" s="122"/>
      <c r="M53" s="116"/>
      <c r="N53" s="122"/>
      <c r="O53" s="122"/>
      <c r="P53" s="80"/>
    </row>
    <row r="54" spans="1:16" s="7" customFormat="1" ht="24.75" customHeight="1" outlineLevel="1" x14ac:dyDescent="0.25">
      <c r="A54" s="140">
        <v>7</v>
      </c>
      <c r="B54" s="120"/>
      <c r="C54" s="122"/>
      <c r="D54" s="119"/>
      <c r="E54" s="141"/>
      <c r="F54" s="141"/>
      <c r="G54" s="168" t="str">
        <f t="shared" si="1"/>
        <v/>
      </c>
      <c r="H54" s="120"/>
      <c r="I54" s="119"/>
      <c r="J54" s="119"/>
      <c r="K54" s="117"/>
      <c r="L54" s="122"/>
      <c r="M54" s="116"/>
      <c r="N54" s="122"/>
      <c r="O54" s="122"/>
      <c r="P54" s="80"/>
    </row>
    <row r="55" spans="1:16" s="7" customFormat="1" ht="24.75" customHeight="1" outlineLevel="1" x14ac:dyDescent="0.25">
      <c r="A55" s="140">
        <v>8</v>
      </c>
      <c r="B55" s="120"/>
      <c r="C55" s="122"/>
      <c r="D55" s="119"/>
      <c r="E55" s="141"/>
      <c r="F55" s="141"/>
      <c r="G55" s="168" t="str">
        <f t="shared" si="1"/>
        <v/>
      </c>
      <c r="H55" s="120"/>
      <c r="I55" s="119"/>
      <c r="J55" s="119"/>
      <c r="K55" s="117"/>
      <c r="L55" s="122"/>
      <c r="M55" s="116"/>
      <c r="N55" s="122"/>
      <c r="O55" s="122"/>
      <c r="P55" s="80"/>
    </row>
    <row r="56" spans="1:16" s="7" customFormat="1" ht="24.75" customHeight="1" outlineLevel="1" x14ac:dyDescent="0.25">
      <c r="A56" s="140">
        <v>9</v>
      </c>
      <c r="B56" s="120"/>
      <c r="C56" s="122"/>
      <c r="D56" s="119"/>
      <c r="E56" s="141"/>
      <c r="F56" s="141"/>
      <c r="G56" s="168" t="str">
        <f t="shared" si="1"/>
        <v/>
      </c>
      <c r="H56" s="120"/>
      <c r="I56" s="119"/>
      <c r="J56" s="119"/>
      <c r="K56" s="117"/>
      <c r="L56" s="122"/>
      <c r="M56" s="116"/>
      <c r="N56" s="122"/>
      <c r="O56" s="122"/>
      <c r="P56" s="80"/>
    </row>
    <row r="57" spans="1:16" s="7" customFormat="1" ht="24.75" customHeight="1" outlineLevel="1" x14ac:dyDescent="0.25">
      <c r="A57" s="140">
        <v>10</v>
      </c>
      <c r="B57" s="120"/>
      <c r="C57" s="122"/>
      <c r="D57" s="119"/>
      <c r="E57" s="141"/>
      <c r="F57" s="141"/>
      <c r="G57" s="168" t="str">
        <f t="shared" si="1"/>
        <v/>
      </c>
      <c r="H57" s="120"/>
      <c r="I57" s="119"/>
      <c r="J57" s="119"/>
      <c r="K57" s="121"/>
      <c r="L57" s="122"/>
      <c r="M57" s="116"/>
      <c r="N57" s="122"/>
      <c r="O57" s="122"/>
      <c r="P57" s="80"/>
    </row>
    <row r="58" spans="1:16" s="7" customFormat="1" ht="24.75" customHeight="1" outlineLevel="1" x14ac:dyDescent="0.25">
      <c r="A58" s="140">
        <v>11</v>
      </c>
      <c r="B58" s="120"/>
      <c r="C58" s="122"/>
      <c r="D58" s="119"/>
      <c r="E58" s="141"/>
      <c r="F58" s="141"/>
      <c r="G58" s="168" t="str">
        <f t="shared" si="1"/>
        <v/>
      </c>
      <c r="H58" s="120"/>
      <c r="I58" s="119"/>
      <c r="J58" s="119"/>
      <c r="K58" s="121"/>
      <c r="L58" s="122"/>
      <c r="M58" s="116"/>
      <c r="N58" s="122"/>
      <c r="O58" s="122"/>
      <c r="P58" s="80"/>
    </row>
    <row r="59" spans="1:16" s="7" customFormat="1" ht="24.75" customHeight="1" outlineLevel="1" x14ac:dyDescent="0.25">
      <c r="A59" s="140">
        <v>12</v>
      </c>
      <c r="B59" s="120"/>
      <c r="C59" s="122"/>
      <c r="D59" s="119"/>
      <c r="E59" s="141"/>
      <c r="F59" s="141"/>
      <c r="G59" s="168" t="str">
        <f t="shared" si="1"/>
        <v/>
      </c>
      <c r="H59" s="120"/>
      <c r="I59" s="119"/>
      <c r="J59" s="119"/>
      <c r="K59" s="121"/>
      <c r="L59" s="122"/>
      <c r="M59" s="116"/>
      <c r="N59" s="122"/>
      <c r="O59" s="122"/>
      <c r="P59" s="80"/>
    </row>
    <row r="60" spans="1:16" s="7" customFormat="1" ht="24.75" customHeight="1" outlineLevel="1" x14ac:dyDescent="0.25">
      <c r="A60" s="140">
        <v>13</v>
      </c>
      <c r="B60" s="120"/>
      <c r="C60" s="122"/>
      <c r="D60" s="119"/>
      <c r="E60" s="141"/>
      <c r="F60" s="141"/>
      <c r="G60" s="168" t="str">
        <f t="shared" si="1"/>
        <v/>
      </c>
      <c r="H60" s="120"/>
      <c r="I60" s="119"/>
      <c r="J60" s="119"/>
      <c r="K60" s="121"/>
      <c r="L60" s="122"/>
      <c r="M60" s="116"/>
      <c r="N60" s="122"/>
      <c r="O60" s="122"/>
      <c r="P60" s="80"/>
    </row>
    <row r="61" spans="1:16" s="7" customFormat="1" ht="24.75" customHeight="1" outlineLevel="1" x14ac:dyDescent="0.25">
      <c r="A61" s="140">
        <v>14</v>
      </c>
      <c r="B61" s="120"/>
      <c r="C61" s="122"/>
      <c r="D61" s="119"/>
      <c r="E61" s="141"/>
      <c r="F61" s="141"/>
      <c r="G61" s="168" t="str">
        <f t="shared" si="1"/>
        <v/>
      </c>
      <c r="H61" s="120"/>
      <c r="I61" s="119"/>
      <c r="J61" s="119"/>
      <c r="K61" s="121"/>
      <c r="L61" s="122"/>
      <c r="M61" s="116"/>
      <c r="N61" s="122"/>
      <c r="O61" s="122"/>
      <c r="P61" s="80"/>
    </row>
    <row r="62" spans="1:16" s="7" customFormat="1" ht="24.75" customHeight="1" outlineLevel="1" x14ac:dyDescent="0.25">
      <c r="A62" s="140">
        <v>15</v>
      </c>
      <c r="B62" s="120"/>
      <c r="C62" s="122"/>
      <c r="D62" s="119"/>
      <c r="E62" s="141"/>
      <c r="F62" s="141"/>
      <c r="G62" s="168" t="str">
        <f t="shared" si="1"/>
        <v/>
      </c>
      <c r="H62" s="120"/>
      <c r="I62" s="119"/>
      <c r="J62" s="119"/>
      <c r="K62" s="121"/>
      <c r="L62" s="122"/>
      <c r="M62" s="116"/>
      <c r="N62" s="122"/>
      <c r="O62" s="122"/>
      <c r="P62" s="80"/>
    </row>
    <row r="63" spans="1:16" s="7" customFormat="1" ht="24.75" customHeight="1" outlineLevel="1" x14ac:dyDescent="0.25">
      <c r="A63" s="140">
        <v>16</v>
      </c>
      <c r="B63" s="120"/>
      <c r="C63" s="122"/>
      <c r="D63" s="119"/>
      <c r="E63" s="141"/>
      <c r="F63" s="141"/>
      <c r="G63" s="168" t="str">
        <f t="shared" si="1"/>
        <v/>
      </c>
      <c r="H63" s="120"/>
      <c r="I63" s="119"/>
      <c r="J63" s="119"/>
      <c r="K63" s="121"/>
      <c r="L63" s="122"/>
      <c r="M63" s="116"/>
      <c r="N63" s="122"/>
      <c r="O63" s="122"/>
      <c r="P63" s="80"/>
    </row>
    <row r="64" spans="1:16" s="7" customFormat="1" ht="24.75" customHeight="1" outlineLevel="1" x14ac:dyDescent="0.25">
      <c r="A64" s="140">
        <v>17</v>
      </c>
      <c r="B64" s="120"/>
      <c r="C64" s="122"/>
      <c r="D64" s="119"/>
      <c r="E64" s="141"/>
      <c r="F64" s="141"/>
      <c r="G64" s="168" t="str">
        <f t="shared" si="1"/>
        <v/>
      </c>
      <c r="H64" s="120"/>
      <c r="I64" s="119"/>
      <c r="J64" s="119"/>
      <c r="K64" s="121"/>
      <c r="L64" s="122"/>
      <c r="M64" s="116"/>
      <c r="N64" s="122"/>
      <c r="O64" s="122"/>
      <c r="P64" s="80"/>
    </row>
    <row r="65" spans="1:16" s="7" customFormat="1" ht="24.75" customHeight="1" outlineLevel="1" x14ac:dyDescent="0.25">
      <c r="A65" s="140">
        <v>18</v>
      </c>
      <c r="B65" s="120"/>
      <c r="C65" s="122"/>
      <c r="D65" s="119"/>
      <c r="E65" s="141"/>
      <c r="F65" s="141"/>
      <c r="G65" s="168" t="str">
        <f t="shared" si="1"/>
        <v/>
      </c>
      <c r="H65" s="120"/>
      <c r="I65" s="119"/>
      <c r="J65" s="119"/>
      <c r="K65" s="121"/>
      <c r="L65" s="122"/>
      <c r="M65" s="116"/>
      <c r="N65" s="122"/>
      <c r="O65" s="122"/>
      <c r="P65" s="80"/>
    </row>
    <row r="66" spans="1:16" s="7" customFormat="1" ht="24.75" customHeight="1" outlineLevel="1" x14ac:dyDescent="0.25">
      <c r="A66" s="140">
        <v>19</v>
      </c>
      <c r="B66" s="120"/>
      <c r="C66" s="122"/>
      <c r="D66" s="119"/>
      <c r="E66" s="141"/>
      <c r="F66" s="141"/>
      <c r="G66" s="168" t="str">
        <f t="shared" si="1"/>
        <v/>
      </c>
      <c r="H66" s="120"/>
      <c r="I66" s="119"/>
      <c r="J66" s="119"/>
      <c r="K66" s="121"/>
      <c r="L66" s="122"/>
      <c r="M66" s="116"/>
      <c r="N66" s="122"/>
      <c r="O66" s="122"/>
      <c r="P66" s="80"/>
    </row>
    <row r="67" spans="1:16" s="7" customFormat="1" ht="24.75" customHeight="1" outlineLevel="1" x14ac:dyDescent="0.25">
      <c r="A67" s="140">
        <v>20</v>
      </c>
      <c r="B67" s="120"/>
      <c r="C67" s="122"/>
      <c r="D67" s="119"/>
      <c r="E67" s="141"/>
      <c r="F67" s="141"/>
      <c r="G67" s="168" t="str">
        <f t="shared" ref="G67:G81" si="2">IF(AND(E67&lt;&gt;"",F67&lt;&gt;""),((F67-E67)/30),"")</f>
        <v/>
      </c>
      <c r="H67" s="120"/>
      <c r="I67" s="119"/>
      <c r="J67" s="119"/>
      <c r="K67" s="121"/>
      <c r="L67" s="122"/>
      <c r="M67" s="116"/>
      <c r="N67" s="122"/>
      <c r="O67" s="122"/>
      <c r="P67" s="80"/>
    </row>
    <row r="68" spans="1:16" s="7" customFormat="1" ht="24.75" customHeight="1" outlineLevel="1" x14ac:dyDescent="0.25">
      <c r="A68" s="140">
        <v>21</v>
      </c>
      <c r="B68" s="120"/>
      <c r="C68" s="122"/>
      <c r="D68" s="119"/>
      <c r="E68" s="141"/>
      <c r="F68" s="141"/>
      <c r="G68" s="168" t="str">
        <f t="shared" si="2"/>
        <v/>
      </c>
      <c r="H68" s="120"/>
      <c r="I68" s="119"/>
      <c r="J68" s="119"/>
      <c r="K68" s="121"/>
      <c r="L68" s="122"/>
      <c r="M68" s="116"/>
      <c r="N68" s="122"/>
      <c r="O68" s="122"/>
      <c r="P68" s="80"/>
    </row>
    <row r="69" spans="1:16" s="7" customFormat="1" ht="24.75" customHeight="1" outlineLevel="1" x14ac:dyDescent="0.25">
      <c r="A69" s="140">
        <v>22</v>
      </c>
      <c r="B69" s="120"/>
      <c r="C69" s="122"/>
      <c r="D69" s="119"/>
      <c r="E69" s="141"/>
      <c r="F69" s="141"/>
      <c r="G69" s="168" t="str">
        <f t="shared" si="2"/>
        <v/>
      </c>
      <c r="H69" s="120"/>
      <c r="I69" s="119"/>
      <c r="J69" s="119"/>
      <c r="K69" s="121"/>
      <c r="L69" s="122"/>
      <c r="M69" s="116"/>
      <c r="N69" s="122"/>
      <c r="O69" s="122"/>
      <c r="P69" s="80"/>
    </row>
    <row r="70" spans="1:16" s="7" customFormat="1" ht="24.75" customHeight="1" outlineLevel="1" x14ac:dyDescent="0.25">
      <c r="A70" s="140">
        <v>23</v>
      </c>
      <c r="B70" s="120"/>
      <c r="C70" s="122"/>
      <c r="D70" s="119"/>
      <c r="E70" s="141"/>
      <c r="F70" s="141"/>
      <c r="G70" s="168" t="str">
        <f t="shared" si="2"/>
        <v/>
      </c>
      <c r="H70" s="120"/>
      <c r="I70" s="119"/>
      <c r="J70" s="119"/>
      <c r="K70" s="121"/>
      <c r="L70" s="122"/>
      <c r="M70" s="116"/>
      <c r="N70" s="122"/>
      <c r="O70" s="122"/>
      <c r="P70" s="80"/>
    </row>
    <row r="71" spans="1:16" s="7" customFormat="1" ht="24.75" customHeight="1" outlineLevel="1" x14ac:dyDescent="0.25">
      <c r="A71" s="140">
        <v>24</v>
      </c>
      <c r="B71" s="120"/>
      <c r="C71" s="122"/>
      <c r="D71" s="119"/>
      <c r="E71" s="141"/>
      <c r="F71" s="141"/>
      <c r="G71" s="168" t="str">
        <f t="shared" si="2"/>
        <v/>
      </c>
      <c r="H71" s="120"/>
      <c r="I71" s="119"/>
      <c r="J71" s="119"/>
      <c r="K71" s="121"/>
      <c r="L71" s="122"/>
      <c r="M71" s="116"/>
      <c r="N71" s="122"/>
      <c r="O71" s="122"/>
      <c r="P71" s="80"/>
    </row>
    <row r="72" spans="1:16" s="7" customFormat="1" ht="24.75" customHeight="1" outlineLevel="1" x14ac:dyDescent="0.25">
      <c r="A72" s="140">
        <v>25</v>
      </c>
      <c r="B72" s="120"/>
      <c r="C72" s="122"/>
      <c r="D72" s="119"/>
      <c r="E72" s="141"/>
      <c r="F72" s="141"/>
      <c r="G72" s="168" t="str">
        <f t="shared" si="2"/>
        <v/>
      </c>
      <c r="H72" s="120"/>
      <c r="I72" s="119"/>
      <c r="J72" s="119"/>
      <c r="K72" s="121"/>
      <c r="L72" s="122"/>
      <c r="M72" s="116"/>
      <c r="N72" s="122"/>
      <c r="O72" s="122"/>
      <c r="P72" s="80"/>
    </row>
    <row r="73" spans="1:16" s="7" customFormat="1" ht="24.75" customHeight="1" outlineLevel="1" x14ac:dyDescent="0.25">
      <c r="A73" s="140">
        <v>26</v>
      </c>
      <c r="B73" s="120"/>
      <c r="C73" s="122"/>
      <c r="D73" s="119"/>
      <c r="E73" s="141"/>
      <c r="F73" s="141"/>
      <c r="G73" s="168" t="str">
        <f t="shared" si="2"/>
        <v/>
      </c>
      <c r="H73" s="120"/>
      <c r="I73" s="119"/>
      <c r="J73" s="119"/>
      <c r="K73" s="121"/>
      <c r="L73" s="122"/>
      <c r="M73" s="116"/>
      <c r="N73" s="122"/>
      <c r="O73" s="122"/>
      <c r="P73" s="80"/>
    </row>
    <row r="74" spans="1:16" s="7" customFormat="1" ht="24.75" customHeight="1" outlineLevel="1" x14ac:dyDescent="0.25">
      <c r="A74" s="140">
        <v>27</v>
      </c>
      <c r="B74" s="120"/>
      <c r="C74" s="122"/>
      <c r="D74" s="119"/>
      <c r="E74" s="141"/>
      <c r="F74" s="141"/>
      <c r="G74" s="168" t="str">
        <f t="shared" si="2"/>
        <v/>
      </c>
      <c r="H74" s="120"/>
      <c r="I74" s="119"/>
      <c r="J74" s="119"/>
      <c r="K74" s="121"/>
      <c r="L74" s="122"/>
      <c r="M74" s="116"/>
      <c r="N74" s="122"/>
      <c r="O74" s="122"/>
      <c r="P74" s="80"/>
    </row>
    <row r="75" spans="1:16" s="7" customFormat="1" ht="24.75" customHeight="1" outlineLevel="1" x14ac:dyDescent="0.25">
      <c r="A75" s="140">
        <v>28</v>
      </c>
      <c r="B75" s="120"/>
      <c r="C75" s="122"/>
      <c r="D75" s="119"/>
      <c r="E75" s="141"/>
      <c r="F75" s="141"/>
      <c r="G75" s="168" t="str">
        <f t="shared" si="2"/>
        <v/>
      </c>
      <c r="H75" s="120"/>
      <c r="I75" s="119"/>
      <c r="J75" s="119"/>
      <c r="K75" s="121"/>
      <c r="L75" s="122"/>
      <c r="M75" s="116"/>
      <c r="N75" s="122"/>
      <c r="O75" s="122"/>
      <c r="P75" s="80"/>
    </row>
    <row r="76" spans="1:16" s="7" customFormat="1" ht="24.75" customHeight="1" outlineLevel="1" x14ac:dyDescent="0.25">
      <c r="A76" s="140">
        <v>29</v>
      </c>
      <c r="B76" s="120"/>
      <c r="C76" s="122"/>
      <c r="D76" s="119"/>
      <c r="E76" s="141"/>
      <c r="F76" s="141"/>
      <c r="G76" s="168" t="str">
        <f t="shared" si="2"/>
        <v/>
      </c>
      <c r="H76" s="120"/>
      <c r="I76" s="119"/>
      <c r="J76" s="119"/>
      <c r="K76" s="121"/>
      <c r="L76" s="122"/>
      <c r="M76" s="116"/>
      <c r="N76" s="122"/>
      <c r="O76" s="122"/>
      <c r="P76" s="80"/>
    </row>
    <row r="77" spans="1:16" s="7" customFormat="1" ht="24.75" customHeight="1" outlineLevel="1" x14ac:dyDescent="0.25">
      <c r="A77" s="140">
        <v>30</v>
      </c>
      <c r="B77" s="120"/>
      <c r="C77" s="122"/>
      <c r="D77" s="119"/>
      <c r="E77" s="141"/>
      <c r="F77" s="141"/>
      <c r="G77" s="168" t="str">
        <f t="shared" si="2"/>
        <v/>
      </c>
      <c r="H77" s="120"/>
      <c r="I77" s="119"/>
      <c r="J77" s="119"/>
      <c r="K77" s="121"/>
      <c r="L77" s="122"/>
      <c r="M77" s="116"/>
      <c r="N77" s="122"/>
      <c r="O77" s="122"/>
      <c r="P77" s="80"/>
    </row>
    <row r="78" spans="1:16" s="7" customFormat="1" ht="24.75" customHeight="1" outlineLevel="1" x14ac:dyDescent="0.25">
      <c r="A78" s="140">
        <v>31</v>
      </c>
      <c r="B78" s="120"/>
      <c r="C78" s="122"/>
      <c r="D78" s="119"/>
      <c r="E78" s="141"/>
      <c r="F78" s="141"/>
      <c r="G78" s="168" t="str">
        <f t="shared" si="2"/>
        <v/>
      </c>
      <c r="H78" s="120"/>
      <c r="I78" s="119"/>
      <c r="J78" s="119"/>
      <c r="K78" s="121"/>
      <c r="L78" s="122"/>
      <c r="M78" s="116"/>
      <c r="N78" s="122"/>
      <c r="O78" s="122"/>
      <c r="P78" s="80"/>
    </row>
    <row r="79" spans="1:16" s="7" customFormat="1" ht="24.75" customHeight="1" outlineLevel="1" x14ac:dyDescent="0.25">
      <c r="A79" s="140">
        <v>32</v>
      </c>
      <c r="B79" s="120"/>
      <c r="C79" s="122"/>
      <c r="D79" s="119"/>
      <c r="E79" s="141"/>
      <c r="F79" s="141"/>
      <c r="G79" s="168" t="str">
        <f t="shared" si="2"/>
        <v/>
      </c>
      <c r="H79" s="120"/>
      <c r="I79" s="119"/>
      <c r="J79" s="119"/>
      <c r="K79" s="121"/>
      <c r="L79" s="122"/>
      <c r="M79" s="116"/>
      <c r="N79" s="122"/>
      <c r="O79" s="122"/>
      <c r="P79" s="80"/>
    </row>
    <row r="80" spans="1:16" s="7" customFormat="1" ht="24.75" customHeight="1" outlineLevel="1" x14ac:dyDescent="0.25">
      <c r="A80" s="140">
        <v>33</v>
      </c>
      <c r="B80" s="120"/>
      <c r="C80" s="122"/>
      <c r="D80" s="119"/>
      <c r="E80" s="141"/>
      <c r="F80" s="141"/>
      <c r="G80" s="168" t="str">
        <f t="shared" si="2"/>
        <v/>
      </c>
      <c r="H80" s="120"/>
      <c r="I80" s="119"/>
      <c r="J80" s="119"/>
      <c r="K80" s="121"/>
      <c r="L80" s="122"/>
      <c r="M80" s="116"/>
      <c r="N80" s="122"/>
      <c r="O80" s="122"/>
      <c r="P80" s="80"/>
    </row>
    <row r="81" spans="1:16" s="7" customFormat="1" ht="24.75" customHeight="1" outlineLevel="1" x14ac:dyDescent="0.25">
      <c r="A81" s="140">
        <v>34</v>
      </c>
      <c r="B81" s="120"/>
      <c r="C81" s="122"/>
      <c r="D81" s="119"/>
      <c r="E81" s="141"/>
      <c r="F81" s="141"/>
      <c r="G81" s="168" t="str">
        <f t="shared" si="2"/>
        <v/>
      </c>
      <c r="H81" s="120"/>
      <c r="I81" s="119"/>
      <c r="J81" s="119"/>
      <c r="K81" s="121"/>
      <c r="L81" s="122"/>
      <c r="M81" s="116"/>
      <c r="N81" s="122"/>
      <c r="O81" s="122"/>
      <c r="P81" s="80"/>
    </row>
    <row r="82" spans="1:16" s="7" customFormat="1" ht="24.75" customHeight="1" outlineLevel="1" x14ac:dyDescent="0.25">
      <c r="A82" s="140">
        <v>35</v>
      </c>
      <c r="B82" s="120"/>
      <c r="C82" s="122"/>
      <c r="D82" s="119"/>
      <c r="E82" s="141"/>
      <c r="F82" s="141"/>
      <c r="G82" s="168" t="str">
        <f t="shared" si="1"/>
        <v/>
      </c>
      <c r="H82" s="120"/>
      <c r="I82" s="119"/>
      <c r="J82" s="119"/>
      <c r="K82" s="121"/>
      <c r="L82" s="122"/>
      <c r="M82" s="116"/>
      <c r="N82" s="122"/>
      <c r="O82" s="122"/>
      <c r="P82" s="80"/>
    </row>
    <row r="83" spans="1:16" s="7" customFormat="1" ht="24.75" customHeight="1" outlineLevel="1" x14ac:dyDescent="0.25">
      <c r="A83" s="140">
        <v>36</v>
      </c>
      <c r="B83" s="120"/>
      <c r="C83" s="122"/>
      <c r="D83" s="119"/>
      <c r="E83" s="141"/>
      <c r="F83" s="141"/>
      <c r="G83" s="168" t="str">
        <f t="shared" si="1"/>
        <v/>
      </c>
      <c r="H83" s="120"/>
      <c r="I83" s="119"/>
      <c r="J83" s="119"/>
      <c r="K83" s="121"/>
      <c r="L83" s="122"/>
      <c r="M83" s="116"/>
      <c r="N83" s="122"/>
      <c r="O83" s="122"/>
      <c r="P83" s="80"/>
    </row>
    <row r="84" spans="1:16" s="7" customFormat="1" ht="24.75" customHeight="1" outlineLevel="1" x14ac:dyDescent="0.25">
      <c r="A84" s="140">
        <v>37</v>
      </c>
      <c r="B84" s="120"/>
      <c r="C84" s="122"/>
      <c r="D84" s="119"/>
      <c r="E84" s="141"/>
      <c r="F84" s="141"/>
      <c r="G84" s="168" t="str">
        <f t="shared" si="1"/>
        <v/>
      </c>
      <c r="H84" s="120"/>
      <c r="I84" s="119"/>
      <c r="J84" s="119"/>
      <c r="K84" s="121"/>
      <c r="L84" s="122"/>
      <c r="M84" s="116"/>
      <c r="N84" s="122"/>
      <c r="O84" s="122"/>
      <c r="P84" s="80"/>
    </row>
    <row r="85" spans="1:16" s="7" customFormat="1" ht="24.75" customHeight="1" outlineLevel="1" x14ac:dyDescent="0.25">
      <c r="A85" s="140">
        <v>38</v>
      </c>
      <c r="B85" s="120"/>
      <c r="C85" s="122"/>
      <c r="D85" s="119"/>
      <c r="E85" s="141"/>
      <c r="F85" s="141"/>
      <c r="G85" s="168" t="str">
        <f t="shared" si="1"/>
        <v/>
      </c>
      <c r="H85" s="120"/>
      <c r="I85" s="119"/>
      <c r="J85" s="119"/>
      <c r="K85" s="121"/>
      <c r="L85" s="122"/>
      <c r="M85" s="116"/>
      <c r="N85" s="122"/>
      <c r="O85" s="122"/>
      <c r="P85" s="80"/>
    </row>
    <row r="86" spans="1:16" s="7" customFormat="1" ht="24.75" customHeight="1" outlineLevel="1" x14ac:dyDescent="0.25">
      <c r="A86" s="140">
        <v>39</v>
      </c>
      <c r="B86" s="120"/>
      <c r="C86" s="122"/>
      <c r="D86" s="119"/>
      <c r="E86" s="141"/>
      <c r="F86" s="141"/>
      <c r="G86" s="168" t="str">
        <f t="shared" si="1"/>
        <v/>
      </c>
      <c r="H86" s="120"/>
      <c r="I86" s="119"/>
      <c r="J86" s="119"/>
      <c r="K86" s="121"/>
      <c r="L86" s="122"/>
      <c r="M86" s="116"/>
      <c r="N86" s="122"/>
      <c r="O86" s="122"/>
      <c r="P86" s="80"/>
    </row>
    <row r="87" spans="1:16" s="7" customFormat="1" ht="24.75" customHeight="1" outlineLevel="1" x14ac:dyDescent="0.25">
      <c r="A87" s="140">
        <v>40</v>
      </c>
      <c r="B87" s="120"/>
      <c r="C87" s="122"/>
      <c r="D87" s="119"/>
      <c r="E87" s="141"/>
      <c r="F87" s="141"/>
      <c r="G87" s="168" t="str">
        <f t="shared" si="1"/>
        <v/>
      </c>
      <c r="H87" s="120"/>
      <c r="I87" s="119"/>
      <c r="J87" s="119"/>
      <c r="K87" s="121"/>
      <c r="L87" s="122"/>
      <c r="M87" s="116"/>
      <c r="N87" s="122"/>
      <c r="O87" s="122"/>
      <c r="P87" s="80"/>
    </row>
    <row r="88" spans="1:16" s="7" customFormat="1" ht="24.75" customHeight="1" outlineLevel="1" x14ac:dyDescent="0.25">
      <c r="A88" s="140">
        <v>41</v>
      </c>
      <c r="B88" s="120"/>
      <c r="C88" s="122"/>
      <c r="D88" s="119"/>
      <c r="E88" s="141"/>
      <c r="F88" s="141"/>
      <c r="G88" s="168" t="str">
        <f t="shared" si="1"/>
        <v/>
      </c>
      <c r="H88" s="120"/>
      <c r="I88" s="119"/>
      <c r="J88" s="119"/>
      <c r="K88" s="121"/>
      <c r="L88" s="122"/>
      <c r="M88" s="116"/>
      <c r="N88" s="122"/>
      <c r="O88" s="122"/>
      <c r="P88" s="80"/>
    </row>
    <row r="89" spans="1:16" s="7" customFormat="1" ht="24.75" customHeight="1" outlineLevel="1" x14ac:dyDescent="0.25">
      <c r="A89" s="140">
        <v>42</v>
      </c>
      <c r="B89" s="120"/>
      <c r="C89" s="122"/>
      <c r="D89" s="119"/>
      <c r="E89" s="141"/>
      <c r="F89" s="141"/>
      <c r="G89" s="168" t="str">
        <f t="shared" si="1"/>
        <v/>
      </c>
      <c r="H89" s="120"/>
      <c r="I89" s="119"/>
      <c r="J89" s="119"/>
      <c r="K89" s="121"/>
      <c r="L89" s="122"/>
      <c r="M89" s="116"/>
      <c r="N89" s="122"/>
      <c r="O89" s="122"/>
      <c r="P89" s="80"/>
    </row>
    <row r="90" spans="1:16" s="7" customFormat="1" ht="24.75" customHeight="1" outlineLevel="1" x14ac:dyDescent="0.25">
      <c r="A90" s="140">
        <v>43</v>
      </c>
      <c r="B90" s="120"/>
      <c r="C90" s="122"/>
      <c r="D90" s="119"/>
      <c r="E90" s="141"/>
      <c r="F90" s="141"/>
      <c r="G90" s="168" t="str">
        <f t="shared" si="1"/>
        <v/>
      </c>
      <c r="H90" s="120"/>
      <c r="I90" s="119"/>
      <c r="J90" s="119"/>
      <c r="K90" s="121"/>
      <c r="L90" s="122"/>
      <c r="M90" s="116"/>
      <c r="N90" s="122"/>
      <c r="O90" s="122"/>
      <c r="P90" s="80"/>
    </row>
    <row r="91" spans="1:16" s="7" customFormat="1" ht="24.75" customHeight="1" outlineLevel="1" x14ac:dyDescent="0.25">
      <c r="A91" s="140">
        <v>44</v>
      </c>
      <c r="B91" s="120"/>
      <c r="C91" s="122"/>
      <c r="D91" s="119"/>
      <c r="E91" s="141"/>
      <c r="F91" s="141"/>
      <c r="G91" s="168" t="str">
        <f t="shared" si="1"/>
        <v/>
      </c>
      <c r="H91" s="120"/>
      <c r="I91" s="119"/>
      <c r="J91" s="119"/>
      <c r="K91" s="121"/>
      <c r="L91" s="122"/>
      <c r="M91" s="116"/>
      <c r="N91" s="122"/>
      <c r="O91" s="122"/>
      <c r="P91" s="80"/>
    </row>
    <row r="92" spans="1:16" s="7" customFormat="1" ht="24.75" customHeight="1" outlineLevel="1" x14ac:dyDescent="0.25">
      <c r="A92" s="140">
        <v>45</v>
      </c>
      <c r="B92" s="120"/>
      <c r="C92" s="122"/>
      <c r="D92" s="119"/>
      <c r="E92" s="141"/>
      <c r="F92" s="141"/>
      <c r="G92" s="168" t="str">
        <f t="shared" si="1"/>
        <v/>
      </c>
      <c r="H92" s="120"/>
      <c r="I92" s="119"/>
      <c r="J92" s="119"/>
      <c r="K92" s="121"/>
      <c r="L92" s="122"/>
      <c r="M92" s="116"/>
      <c r="N92" s="122"/>
      <c r="O92" s="122"/>
      <c r="P92" s="80"/>
    </row>
    <row r="93" spans="1:16" s="7" customFormat="1" ht="24.75" customHeight="1" outlineLevel="1" x14ac:dyDescent="0.25">
      <c r="A93" s="140">
        <v>46</v>
      </c>
      <c r="B93" s="120"/>
      <c r="C93" s="122"/>
      <c r="D93" s="119"/>
      <c r="E93" s="141"/>
      <c r="F93" s="141"/>
      <c r="G93" s="168" t="str">
        <f t="shared" si="1"/>
        <v/>
      </c>
      <c r="H93" s="120"/>
      <c r="I93" s="119"/>
      <c r="J93" s="119"/>
      <c r="K93" s="121"/>
      <c r="L93" s="122"/>
      <c r="M93" s="116"/>
      <c r="N93" s="122"/>
      <c r="O93" s="122"/>
      <c r="P93" s="80"/>
    </row>
    <row r="94" spans="1:16" s="7" customFormat="1" ht="24.75" customHeight="1" outlineLevel="1" x14ac:dyDescent="0.25">
      <c r="A94" s="140">
        <v>47</v>
      </c>
      <c r="B94" s="120"/>
      <c r="C94" s="122"/>
      <c r="D94" s="119"/>
      <c r="E94" s="141"/>
      <c r="F94" s="141"/>
      <c r="G94" s="168" t="str">
        <f t="shared" si="1"/>
        <v/>
      </c>
      <c r="H94" s="120"/>
      <c r="I94" s="119"/>
      <c r="J94" s="119"/>
      <c r="K94" s="121"/>
      <c r="L94" s="122"/>
      <c r="M94" s="116"/>
      <c r="N94" s="122"/>
      <c r="O94" s="122"/>
      <c r="P94" s="80"/>
    </row>
    <row r="95" spans="1:16" s="7" customFormat="1" ht="24.75" customHeight="1" outlineLevel="1" x14ac:dyDescent="0.25">
      <c r="A95" s="140">
        <v>48</v>
      </c>
      <c r="B95" s="120"/>
      <c r="C95" s="122"/>
      <c r="D95" s="119"/>
      <c r="E95" s="141"/>
      <c r="F95" s="141"/>
      <c r="G95" s="168" t="str">
        <f t="shared" si="1"/>
        <v/>
      </c>
      <c r="H95" s="120"/>
      <c r="I95" s="119"/>
      <c r="J95" s="119"/>
      <c r="K95" s="121"/>
      <c r="L95" s="122"/>
      <c r="M95" s="116"/>
      <c r="N95" s="122"/>
      <c r="O95" s="122"/>
      <c r="P95" s="80"/>
    </row>
    <row r="96" spans="1:16" s="7" customFormat="1" ht="24.75" customHeight="1" outlineLevel="1" x14ac:dyDescent="0.25">
      <c r="A96" s="140">
        <v>49</v>
      </c>
      <c r="B96" s="120"/>
      <c r="C96" s="122"/>
      <c r="D96" s="119"/>
      <c r="E96" s="141"/>
      <c r="F96" s="141"/>
      <c r="G96" s="168" t="str">
        <f t="shared" si="1"/>
        <v/>
      </c>
      <c r="H96" s="120"/>
      <c r="I96" s="119"/>
      <c r="J96" s="119"/>
      <c r="K96" s="121"/>
      <c r="L96" s="122"/>
      <c r="M96" s="116"/>
      <c r="N96" s="122"/>
      <c r="O96" s="122"/>
      <c r="P96" s="80"/>
    </row>
    <row r="97" spans="1:16" s="7" customFormat="1" ht="24.75" customHeight="1" outlineLevel="1" x14ac:dyDescent="0.25">
      <c r="A97" s="140">
        <v>50</v>
      </c>
      <c r="B97" s="120"/>
      <c r="C97" s="122"/>
      <c r="D97" s="119"/>
      <c r="E97" s="141"/>
      <c r="F97" s="141"/>
      <c r="G97" s="168" t="str">
        <f t="shared" si="1"/>
        <v/>
      </c>
      <c r="H97" s="120"/>
      <c r="I97" s="119"/>
      <c r="J97" s="119"/>
      <c r="K97" s="121"/>
      <c r="L97" s="122"/>
      <c r="M97" s="116"/>
      <c r="N97" s="122"/>
      <c r="O97" s="122"/>
      <c r="P97" s="80"/>
    </row>
    <row r="98" spans="1:16" s="7" customFormat="1" ht="24.75" customHeight="1" outlineLevel="1" x14ac:dyDescent="0.25">
      <c r="A98" s="140">
        <v>51</v>
      </c>
      <c r="B98" s="120"/>
      <c r="C98" s="122"/>
      <c r="D98" s="119"/>
      <c r="E98" s="141"/>
      <c r="F98" s="141"/>
      <c r="G98" s="168" t="str">
        <f t="shared" si="1"/>
        <v/>
      </c>
      <c r="H98" s="120"/>
      <c r="I98" s="119"/>
      <c r="J98" s="119"/>
      <c r="K98" s="121"/>
      <c r="L98" s="122"/>
      <c r="M98" s="116"/>
      <c r="N98" s="122"/>
      <c r="O98" s="122"/>
      <c r="P98" s="80"/>
    </row>
    <row r="99" spans="1:16" s="7" customFormat="1" ht="24.75" customHeight="1" outlineLevel="1" x14ac:dyDescent="0.25">
      <c r="A99" s="140">
        <v>52</v>
      </c>
      <c r="B99" s="120"/>
      <c r="C99" s="122"/>
      <c r="D99" s="119"/>
      <c r="E99" s="141"/>
      <c r="F99" s="141"/>
      <c r="G99" s="168" t="str">
        <f t="shared" si="1"/>
        <v/>
      </c>
      <c r="H99" s="120"/>
      <c r="I99" s="119"/>
      <c r="J99" s="119"/>
      <c r="K99" s="121"/>
      <c r="L99" s="122"/>
      <c r="M99" s="116"/>
      <c r="N99" s="122"/>
      <c r="O99" s="122"/>
      <c r="P99" s="80"/>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16"/>
      <c r="N100" s="122"/>
      <c r="O100" s="122"/>
      <c r="P100" s="80"/>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16"/>
      <c r="N101" s="122"/>
      <c r="O101" s="122"/>
      <c r="P101" s="80"/>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16"/>
      <c r="N102" s="122"/>
      <c r="O102" s="122"/>
      <c r="P102" s="80"/>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16"/>
      <c r="N103" s="122"/>
      <c r="O103" s="122"/>
      <c r="P103" s="80"/>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16"/>
      <c r="N104" s="122"/>
      <c r="O104" s="122"/>
      <c r="P104" s="80"/>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16"/>
      <c r="N105" s="122"/>
      <c r="O105" s="122"/>
      <c r="P105" s="80"/>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16"/>
      <c r="N106" s="122"/>
      <c r="O106" s="122"/>
      <c r="P106" s="80"/>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16"/>
      <c r="N107" s="122"/>
      <c r="O107" s="122"/>
      <c r="P107" s="80"/>
    </row>
    <row r="108" spans="1:16" ht="29.45" customHeight="1" thickBot="1" x14ac:dyDescent="0.3">
      <c r="O108" s="181" t="str">
        <f>HYPERLINK("#Integrante_4!A1","INICIO")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1" t="str">
        <f>+IF(AND(K114&gt;0,O114="Ejecución"),(K114/877802)*Tabla289[[#This Row],[% participación]],IF(AND(K114&gt;0,O114&lt;&gt;"Ejecución"),"-",""))</f>
        <v/>
      </c>
      <c r="M114" s="122"/>
      <c r="N114" s="177" t="str">
        <f>+IF(M116="No",1,IF(M116="Si","Ingrese %",""))</f>
        <v/>
      </c>
      <c r="O114" s="173" t="s">
        <v>1150</v>
      </c>
      <c r="P114" s="79"/>
    </row>
    <row r="115" spans="1:16" s="6" customFormat="1" ht="24.75" customHeight="1" x14ac:dyDescent="0.25">
      <c r="A115" s="139">
        <v>2</v>
      </c>
      <c r="B115" s="171" t="s">
        <v>2672</v>
      </c>
      <c r="C115" s="172" t="s">
        <v>31</v>
      </c>
      <c r="D115" s="119"/>
      <c r="E115" s="141"/>
      <c r="F115" s="141"/>
      <c r="G115" s="168" t="str">
        <f t="shared" ref="G115:G160" si="3">IF(AND(E115&lt;&gt;"",F115&lt;&gt;""),((F115-E115)/30),"")</f>
        <v/>
      </c>
      <c r="H115" s="120"/>
      <c r="I115" s="119"/>
      <c r="J115" s="119"/>
      <c r="K115" s="68"/>
      <c r="L115" s="101" t="str">
        <f>+IF(AND(K115&gt;0,O115="Ejecución"),(K115/877802)*Tabla289[[#This Row],[% participación]],IF(AND(K115&gt;0,O115&lt;&gt;"Ejecución"),"-",""))</f>
        <v/>
      </c>
      <c r="M115" s="122"/>
      <c r="N115" s="177" t="str">
        <f>+IF(M116="No",1,IF(M116="Si","Ingrese %",""))</f>
        <v/>
      </c>
      <c r="O115" s="173" t="s">
        <v>1150</v>
      </c>
      <c r="P115" s="79"/>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1" t="str">
        <f>+IF(AND(K116&gt;0,O116="Ejecución"),(K116/877802)*Tabla289[[#This Row],[% participación]],IF(AND(K116&gt;0,O116&lt;&gt;"Ejecución"),"-",""))</f>
        <v/>
      </c>
      <c r="M116" s="122"/>
      <c r="N116" s="177" t="str">
        <f t="shared" ref="N116:N160" si="4">+IF(M116="No",1,IF(M116="Si","Ingrese %",""))</f>
        <v/>
      </c>
      <c r="O116" s="173" t="s">
        <v>1150</v>
      </c>
      <c r="P116" s="79"/>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1" t="str">
        <f>+IF(AND(K117&gt;0,O117="Ejecución"),(K117/877802)*Tabla289[[#This Row],[% participación]],IF(AND(K117&gt;0,O117&lt;&gt;"Ejecución"),"-",""))</f>
        <v/>
      </c>
      <c r="M117" s="122"/>
      <c r="N117" s="177" t="str">
        <f t="shared" si="4"/>
        <v/>
      </c>
      <c r="O117" s="173" t="s">
        <v>1150</v>
      </c>
      <c r="P117" s="79"/>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1" t="str">
        <f>+IF(AND(K118&gt;0,O118="Ejecución"),(K118/877802)*Tabla289[[#This Row],[% participación]],IF(AND(K118&gt;0,O118&lt;&gt;"Ejecución"),"-",""))</f>
        <v/>
      </c>
      <c r="M118" s="122"/>
      <c r="N118" s="177" t="str">
        <f t="shared" si="4"/>
        <v/>
      </c>
      <c r="O118" s="173" t="s">
        <v>1150</v>
      </c>
      <c r="P118" s="80"/>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1" t="str">
        <f>+IF(AND(K119&gt;0,O119="Ejecución"),(K119/877802)*Tabla289[[#This Row],[% participación]],IF(AND(K119&gt;0,O119&lt;&gt;"Ejecución"),"-",""))</f>
        <v/>
      </c>
      <c r="M119" s="122"/>
      <c r="N119" s="177" t="str">
        <f t="shared" si="4"/>
        <v/>
      </c>
      <c r="O119" s="173" t="s">
        <v>1150</v>
      </c>
      <c r="P119" s="80"/>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1" t="str">
        <f>+IF(AND(K120&gt;0,O120="Ejecución"),(K120/877802)*Tabla289[[#This Row],[% participación]],IF(AND(K120&gt;0,O120&lt;&gt;"Ejecución"),"-",""))</f>
        <v/>
      </c>
      <c r="M120" s="122"/>
      <c r="N120" s="177" t="str">
        <f t="shared" si="4"/>
        <v/>
      </c>
      <c r="O120" s="173" t="s">
        <v>1150</v>
      </c>
      <c r="P120" s="80"/>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1" t="str">
        <f>+IF(AND(K121&gt;0,O121="Ejecución"),(K121/877802)*Tabla289[[#This Row],[% participación]],IF(AND(K121&gt;0,O121&lt;&gt;"Ejecución"),"-",""))</f>
        <v/>
      </c>
      <c r="M121" s="122"/>
      <c r="N121" s="177" t="str">
        <f t="shared" si="4"/>
        <v/>
      </c>
      <c r="O121" s="173" t="s">
        <v>1150</v>
      </c>
      <c r="P121" s="80"/>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1" t="str">
        <f>+IF(AND(K122&gt;0,O122="Ejecución"),(K122/877802)*Tabla289[[#This Row],[% participación]],IF(AND(K122&gt;0,O122&lt;&gt;"Ejecución"),"-",""))</f>
        <v/>
      </c>
      <c r="M122" s="122"/>
      <c r="N122" s="177" t="str">
        <f t="shared" si="4"/>
        <v/>
      </c>
      <c r="O122" s="173" t="s">
        <v>1150</v>
      </c>
      <c r="P122" s="80"/>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1" t="str">
        <f>+IF(AND(K123&gt;0,O123="Ejecución"),(K123/877802)*Tabla289[[#This Row],[% participación]],IF(AND(K123&gt;0,O123&lt;&gt;"Ejecución"),"-",""))</f>
        <v/>
      </c>
      <c r="M123" s="122"/>
      <c r="N123" s="177" t="str">
        <f t="shared" si="4"/>
        <v/>
      </c>
      <c r="O123" s="173" t="s">
        <v>1150</v>
      </c>
      <c r="P123" s="80"/>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1" t="str">
        <f>+IF(AND(K124&gt;0,O124="Ejecución"),(K124/877802)*Tabla289[[#This Row],[% participación]],IF(AND(K124&gt;0,O124&lt;&gt;"Ejecución"),"-",""))</f>
        <v/>
      </c>
      <c r="M124" s="122"/>
      <c r="N124" s="177" t="str">
        <f t="shared" si="4"/>
        <v/>
      </c>
      <c r="O124" s="173" t="s">
        <v>1150</v>
      </c>
      <c r="P124" s="80"/>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1" t="str">
        <f>+IF(AND(K125&gt;0,O125="Ejecución"),(K125/877802)*Tabla289[[#This Row],[% participación]],IF(AND(K125&gt;0,O125&lt;&gt;"Ejecución"),"-",""))</f>
        <v/>
      </c>
      <c r="M125" s="122"/>
      <c r="N125" s="177" t="str">
        <f t="shared" si="4"/>
        <v/>
      </c>
      <c r="O125" s="173" t="s">
        <v>1150</v>
      </c>
      <c r="P125" s="80"/>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1" t="str">
        <f>+IF(AND(K126&gt;0,O126="Ejecución"),(K126/877802)*Tabla289[[#This Row],[% participación]],IF(AND(K126&gt;0,O126&lt;&gt;"Ejecución"),"-",""))</f>
        <v/>
      </c>
      <c r="M126" s="122"/>
      <c r="N126" s="177" t="str">
        <f t="shared" si="4"/>
        <v/>
      </c>
      <c r="O126" s="173" t="s">
        <v>1150</v>
      </c>
      <c r="P126" s="80"/>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1" t="str">
        <f>+IF(AND(K127&gt;0,O127="Ejecución"),(K127/877802)*Tabla289[[#This Row],[% participación]],IF(AND(K127&gt;0,O127&lt;&gt;"Ejecución"),"-",""))</f>
        <v/>
      </c>
      <c r="M127" s="122"/>
      <c r="N127" s="177" t="str">
        <f t="shared" si="4"/>
        <v/>
      </c>
      <c r="O127" s="173" t="s">
        <v>1150</v>
      </c>
      <c r="P127" s="80"/>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1" t="str">
        <f>+IF(AND(K128&gt;0,O128="Ejecución"),(K128/877802)*Tabla289[[#This Row],[% participación]],IF(AND(K128&gt;0,O128&lt;&gt;"Ejecución"),"-",""))</f>
        <v/>
      </c>
      <c r="M128" s="122"/>
      <c r="N128" s="177" t="str">
        <f t="shared" si="4"/>
        <v/>
      </c>
      <c r="O128" s="173" t="s">
        <v>1150</v>
      </c>
      <c r="P128" s="80"/>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1" t="str">
        <f>+IF(AND(K129&gt;0,O129="Ejecución"),(K129/877802)*Tabla289[[#This Row],[% participación]],IF(AND(K129&gt;0,O129&lt;&gt;"Ejecución"),"-",""))</f>
        <v/>
      </c>
      <c r="M129" s="122"/>
      <c r="N129" s="177" t="str">
        <f t="shared" si="4"/>
        <v/>
      </c>
      <c r="O129" s="173" t="s">
        <v>1150</v>
      </c>
      <c r="P129" s="80"/>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1" t="str">
        <f>+IF(AND(K130&gt;0,O130="Ejecución"),(K130/877802)*Tabla289[[#This Row],[% participación]],IF(AND(K130&gt;0,O130&lt;&gt;"Ejecución"),"-",""))</f>
        <v/>
      </c>
      <c r="M130" s="122"/>
      <c r="N130" s="177" t="str">
        <f t="shared" si="4"/>
        <v/>
      </c>
      <c r="O130" s="173" t="s">
        <v>1150</v>
      </c>
      <c r="P130" s="80"/>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1" t="str">
        <f>+IF(AND(K131&gt;0,O131="Ejecución"),(K131/877802)*Tabla289[[#This Row],[% participación]],IF(AND(K131&gt;0,O131&lt;&gt;"Ejecución"),"-",""))</f>
        <v/>
      </c>
      <c r="M131" s="122"/>
      <c r="N131" s="177" t="str">
        <f t="shared" si="4"/>
        <v/>
      </c>
      <c r="O131" s="173" t="s">
        <v>1150</v>
      </c>
      <c r="P131" s="80"/>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1" t="str">
        <f>+IF(AND(K132&gt;0,O132="Ejecución"),(K132/877802)*Tabla289[[#This Row],[% participación]],IF(AND(K132&gt;0,O132&lt;&gt;"Ejecución"),"-",""))</f>
        <v/>
      </c>
      <c r="M132" s="122"/>
      <c r="N132" s="177" t="str">
        <f t="shared" si="4"/>
        <v/>
      </c>
      <c r="O132" s="173" t="s">
        <v>1150</v>
      </c>
      <c r="P132" s="80"/>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1" t="str">
        <f>+IF(AND(K133&gt;0,O133="Ejecución"),(K133/877802)*Tabla289[[#This Row],[% participación]],IF(AND(K133&gt;0,O133&lt;&gt;"Ejecución"),"-",""))</f>
        <v/>
      </c>
      <c r="M133" s="122"/>
      <c r="N133" s="177" t="str">
        <f t="shared" si="4"/>
        <v/>
      </c>
      <c r="O133" s="173" t="s">
        <v>1150</v>
      </c>
      <c r="P133" s="80"/>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1" t="str">
        <f>+IF(AND(K134&gt;0,O134="Ejecución"),(K134/877802)*Tabla289[[#This Row],[% participación]],IF(AND(K134&gt;0,O134&lt;&gt;"Ejecución"),"-",""))</f>
        <v/>
      </c>
      <c r="M134" s="122"/>
      <c r="N134" s="177" t="str">
        <f t="shared" si="4"/>
        <v/>
      </c>
      <c r="O134" s="173" t="s">
        <v>1150</v>
      </c>
      <c r="P134" s="80"/>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1" t="str">
        <f>+IF(AND(K135&gt;0,O135="Ejecución"),(K135/877802)*Tabla289[[#This Row],[% participación]],IF(AND(K135&gt;0,O135&lt;&gt;"Ejecución"),"-",""))</f>
        <v/>
      </c>
      <c r="M135" s="122"/>
      <c r="N135" s="177" t="str">
        <f t="shared" si="4"/>
        <v/>
      </c>
      <c r="O135" s="173" t="s">
        <v>1150</v>
      </c>
      <c r="P135" s="80"/>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1" t="str">
        <f>+IF(AND(K136&gt;0,O136="Ejecución"),(K136/877802)*Tabla289[[#This Row],[% participación]],IF(AND(K136&gt;0,O136&lt;&gt;"Ejecución"),"-",""))</f>
        <v/>
      </c>
      <c r="M136" s="122"/>
      <c r="N136" s="177" t="str">
        <f t="shared" si="4"/>
        <v/>
      </c>
      <c r="O136" s="173" t="s">
        <v>1150</v>
      </c>
      <c r="P136" s="80"/>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1" t="str">
        <f>+IF(AND(K137&gt;0,O137="Ejecución"),(K137/877802)*Tabla289[[#This Row],[% participación]],IF(AND(K137&gt;0,O137&lt;&gt;"Ejecución"),"-",""))</f>
        <v/>
      </c>
      <c r="M137" s="122"/>
      <c r="N137" s="177" t="str">
        <f t="shared" si="4"/>
        <v/>
      </c>
      <c r="O137" s="173" t="s">
        <v>1150</v>
      </c>
      <c r="P137" s="80"/>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1" t="str">
        <f>+IF(AND(K138&gt;0,O138="Ejecución"),(K138/877802)*Tabla289[[#This Row],[% participación]],IF(AND(K138&gt;0,O138&lt;&gt;"Ejecución"),"-",""))</f>
        <v/>
      </c>
      <c r="M138" s="122"/>
      <c r="N138" s="177" t="str">
        <f t="shared" si="4"/>
        <v/>
      </c>
      <c r="O138" s="173" t="s">
        <v>1150</v>
      </c>
      <c r="P138" s="80"/>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1" t="str">
        <f>+IF(AND(K139&gt;0,O139="Ejecución"),(K139/877802)*Tabla289[[#This Row],[% participación]],IF(AND(K139&gt;0,O139&lt;&gt;"Ejecución"),"-",""))</f>
        <v/>
      </c>
      <c r="M139" s="122"/>
      <c r="N139" s="177" t="str">
        <f t="shared" si="4"/>
        <v/>
      </c>
      <c r="O139" s="173" t="s">
        <v>1150</v>
      </c>
      <c r="P139" s="80"/>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1" t="str">
        <f>+IF(AND(K140&gt;0,O140="Ejecución"),(K140/877802)*Tabla289[[#This Row],[% participación]],IF(AND(K140&gt;0,O140&lt;&gt;"Ejecución"),"-",""))</f>
        <v/>
      </c>
      <c r="M140" s="122"/>
      <c r="N140" s="177" t="str">
        <f t="shared" si="4"/>
        <v/>
      </c>
      <c r="O140" s="173" t="s">
        <v>1150</v>
      </c>
      <c r="P140" s="80"/>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1" t="str">
        <f>+IF(AND(K141&gt;0,O141="Ejecución"),(K141/877802)*Tabla289[[#This Row],[% participación]],IF(AND(K141&gt;0,O141&lt;&gt;"Ejecución"),"-",""))</f>
        <v/>
      </c>
      <c r="M141" s="122"/>
      <c r="N141" s="177" t="str">
        <f t="shared" si="4"/>
        <v/>
      </c>
      <c r="O141" s="173" t="s">
        <v>1150</v>
      </c>
      <c r="P141" s="80"/>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1" t="str">
        <f>+IF(AND(K142&gt;0,O142="Ejecución"),(K142/877802)*Tabla289[[#This Row],[% participación]],IF(AND(K142&gt;0,O142&lt;&gt;"Ejecución"),"-",""))</f>
        <v/>
      </c>
      <c r="M142" s="122"/>
      <c r="N142" s="177" t="str">
        <f t="shared" si="4"/>
        <v/>
      </c>
      <c r="O142" s="173" t="s">
        <v>1150</v>
      </c>
      <c r="P142" s="80"/>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1" t="str">
        <f>+IF(AND(K143&gt;0,O143="Ejecución"),(K143/877802)*Tabla289[[#This Row],[% participación]],IF(AND(K143&gt;0,O143&lt;&gt;"Ejecución"),"-",""))</f>
        <v/>
      </c>
      <c r="M143" s="122"/>
      <c r="N143" s="177" t="str">
        <f t="shared" si="4"/>
        <v/>
      </c>
      <c r="O143" s="173" t="s">
        <v>1150</v>
      </c>
      <c r="P143" s="80"/>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1" t="str">
        <f>+IF(AND(K144&gt;0,O144="Ejecución"),(K144/877802)*Tabla289[[#This Row],[% participación]],IF(AND(K144&gt;0,O144&lt;&gt;"Ejecución"),"-",""))</f>
        <v/>
      </c>
      <c r="M144" s="122"/>
      <c r="N144" s="177" t="str">
        <f t="shared" si="4"/>
        <v/>
      </c>
      <c r="O144" s="173" t="s">
        <v>1150</v>
      </c>
      <c r="P144" s="80"/>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1" t="str">
        <f>+IF(AND(K145&gt;0,O145="Ejecución"),(K145/877802)*Tabla289[[#This Row],[% participación]],IF(AND(K145&gt;0,O145&lt;&gt;"Ejecución"),"-",""))</f>
        <v/>
      </c>
      <c r="M145" s="122"/>
      <c r="N145" s="177" t="str">
        <f t="shared" si="4"/>
        <v/>
      </c>
      <c r="O145" s="173" t="s">
        <v>1150</v>
      </c>
      <c r="P145" s="80"/>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1" t="str">
        <f>+IF(AND(K146&gt;0,O146="Ejecución"),(K146/877802)*Tabla289[[#This Row],[% participación]],IF(AND(K146&gt;0,O146&lt;&gt;"Ejecución"),"-",""))</f>
        <v/>
      </c>
      <c r="M146" s="122"/>
      <c r="N146" s="177" t="str">
        <f t="shared" si="4"/>
        <v/>
      </c>
      <c r="O146" s="173" t="s">
        <v>1150</v>
      </c>
      <c r="P146" s="80"/>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1" t="str">
        <f>+IF(AND(K147&gt;0,O147="Ejecución"),(K147/877802)*Tabla289[[#This Row],[% participación]],IF(AND(K147&gt;0,O147&lt;&gt;"Ejecución"),"-",""))</f>
        <v/>
      </c>
      <c r="M147" s="122"/>
      <c r="N147" s="177" t="str">
        <f t="shared" si="4"/>
        <v/>
      </c>
      <c r="O147" s="173" t="s">
        <v>1150</v>
      </c>
      <c r="P147" s="80"/>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1" t="str">
        <f>+IF(AND(K148&gt;0,O148="Ejecución"),(K148/877802)*Tabla289[[#This Row],[% participación]],IF(AND(K148&gt;0,O148&lt;&gt;"Ejecución"),"-",""))</f>
        <v/>
      </c>
      <c r="M148" s="122"/>
      <c r="N148" s="177" t="str">
        <f t="shared" si="4"/>
        <v/>
      </c>
      <c r="O148" s="173" t="s">
        <v>1150</v>
      </c>
      <c r="P148" s="80"/>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1" t="str">
        <f>+IF(AND(K149&gt;0,O149="Ejecución"),(K149/877802)*Tabla289[[#This Row],[% participación]],IF(AND(K149&gt;0,O149&lt;&gt;"Ejecución"),"-",""))</f>
        <v/>
      </c>
      <c r="M149" s="122"/>
      <c r="N149" s="177" t="str">
        <f t="shared" si="4"/>
        <v/>
      </c>
      <c r="O149" s="173" t="s">
        <v>1150</v>
      </c>
      <c r="P149" s="80"/>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1" t="str">
        <f>+IF(AND(K150&gt;0,O150="Ejecución"),(K150/877802)*Tabla289[[#This Row],[% participación]],IF(AND(K150&gt;0,O150&lt;&gt;"Ejecución"),"-",""))</f>
        <v/>
      </c>
      <c r="M150" s="122"/>
      <c r="N150" s="177" t="str">
        <f t="shared" si="4"/>
        <v/>
      </c>
      <c r="O150" s="173" t="s">
        <v>1150</v>
      </c>
      <c r="P150" s="80"/>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1" t="str">
        <f>+IF(AND(K151&gt;0,O151="Ejecución"),(K151/877802)*Tabla289[[#This Row],[% participación]],IF(AND(K151&gt;0,O151&lt;&gt;"Ejecución"),"-",""))</f>
        <v/>
      </c>
      <c r="M151" s="122"/>
      <c r="N151" s="177" t="str">
        <f t="shared" si="4"/>
        <v/>
      </c>
      <c r="O151" s="173" t="s">
        <v>1150</v>
      </c>
      <c r="P151" s="80"/>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1" t="str">
        <f>+IF(AND(K152&gt;0,O152="Ejecución"),(K152/877802)*Tabla289[[#This Row],[% participación]],IF(AND(K152&gt;0,O152&lt;&gt;"Ejecución"),"-",""))</f>
        <v/>
      </c>
      <c r="M152" s="122"/>
      <c r="N152" s="177" t="str">
        <f t="shared" si="4"/>
        <v/>
      </c>
      <c r="O152" s="173" t="s">
        <v>1150</v>
      </c>
      <c r="P152" s="80"/>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1" t="str">
        <f>+IF(AND(K153&gt;0,O153="Ejecución"),(K153/877802)*Tabla289[[#This Row],[% participación]],IF(AND(K153&gt;0,O153&lt;&gt;"Ejecución"),"-",""))</f>
        <v/>
      </c>
      <c r="M153" s="122"/>
      <c r="N153" s="177" t="str">
        <f t="shared" si="4"/>
        <v/>
      </c>
      <c r="O153" s="173" t="s">
        <v>1150</v>
      </c>
      <c r="P153" s="80"/>
    </row>
    <row r="154" spans="1:16" s="7" customFormat="1" ht="24.75" customHeight="1" outlineLevel="1" x14ac:dyDescent="0.25">
      <c r="A154" s="140">
        <v>41</v>
      </c>
      <c r="B154" s="171" t="s">
        <v>2672</v>
      </c>
      <c r="C154" s="172" t="s">
        <v>31</v>
      </c>
      <c r="D154" s="119"/>
      <c r="E154" s="141"/>
      <c r="F154" s="141"/>
      <c r="G154" s="168" t="str">
        <f t="shared" si="3"/>
        <v/>
      </c>
      <c r="H154" s="120"/>
      <c r="I154" s="119"/>
      <c r="J154" s="119"/>
      <c r="K154" s="68"/>
      <c r="L154" s="101" t="str">
        <f>+IF(AND(K154&gt;0,O154="Ejecución"),(K154/877802)*Tabla289[[#This Row],[% participación]],IF(AND(K154&gt;0,O154&lt;&gt;"Ejecución"),"-",""))</f>
        <v/>
      </c>
      <c r="M154" s="122"/>
      <c r="N154" s="177" t="str">
        <f t="shared" si="4"/>
        <v/>
      </c>
      <c r="O154" s="173" t="s">
        <v>1150</v>
      </c>
      <c r="P154" s="80"/>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1" t="str">
        <f>+IF(AND(K155&gt;0,O155="Ejecución"),(K155/877802)*Tabla289[[#This Row],[% participación]],IF(AND(K155&gt;0,O155&lt;&gt;"Ejecución"),"-",""))</f>
        <v/>
      </c>
      <c r="M155" s="122"/>
      <c r="N155" s="177" t="str">
        <f t="shared" si="4"/>
        <v/>
      </c>
      <c r="O155" s="173" t="s">
        <v>1150</v>
      </c>
      <c r="P155" s="80"/>
    </row>
    <row r="156" spans="1:16" s="7" customFormat="1" ht="24" customHeight="1" outlineLevel="1" x14ac:dyDescent="0.25">
      <c r="A156" s="140">
        <v>43</v>
      </c>
      <c r="B156" s="171" t="s">
        <v>2672</v>
      </c>
      <c r="C156" s="172" t="s">
        <v>31</v>
      </c>
      <c r="D156" s="119"/>
      <c r="E156" s="141"/>
      <c r="F156" s="141"/>
      <c r="G156" s="168" t="str">
        <f t="shared" si="3"/>
        <v/>
      </c>
      <c r="H156" s="120"/>
      <c r="I156" s="119"/>
      <c r="J156" s="119"/>
      <c r="K156" s="68"/>
      <c r="L156" s="101" t="str">
        <f>+IF(AND(K156&gt;0,O156="Ejecución"),(K156/877802)*Tabla289[[#This Row],[% participación]],IF(AND(K156&gt;0,O156&lt;&gt;"Ejecución"),"-",""))</f>
        <v/>
      </c>
      <c r="M156" s="122"/>
      <c r="N156" s="177" t="str">
        <f t="shared" si="4"/>
        <v/>
      </c>
      <c r="O156" s="173" t="s">
        <v>1150</v>
      </c>
      <c r="P156" s="80"/>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1" t="str">
        <f>+IF(AND(K157&gt;0,O157="Ejecución"),(K157/877802)*Tabla289[[#This Row],[% participación]],IF(AND(K157&gt;0,O157&lt;&gt;"Ejecución"),"-",""))</f>
        <v/>
      </c>
      <c r="M157" s="122"/>
      <c r="N157" s="177" t="str">
        <f t="shared" si="4"/>
        <v/>
      </c>
      <c r="O157" s="173" t="s">
        <v>1150</v>
      </c>
      <c r="P157" s="80"/>
    </row>
    <row r="158" spans="1:16" s="7" customFormat="1" ht="24.75" customHeight="1" outlineLevel="1" x14ac:dyDescent="0.25">
      <c r="A158" s="140">
        <v>45</v>
      </c>
      <c r="B158" s="171" t="s">
        <v>2672</v>
      </c>
      <c r="C158" s="172" t="s">
        <v>31</v>
      </c>
      <c r="D158" s="119"/>
      <c r="E158" s="141"/>
      <c r="F158" s="141"/>
      <c r="G158" s="168" t="str">
        <f t="shared" si="3"/>
        <v/>
      </c>
      <c r="H158" s="120"/>
      <c r="I158" s="119"/>
      <c r="J158" s="119"/>
      <c r="K158" s="68"/>
      <c r="L158" s="101" t="str">
        <f>+IF(AND(K158&gt;0,O158="Ejecución"),(K158/877802)*Tabla289[[#This Row],[% participación]],IF(AND(K158&gt;0,O158&lt;&gt;"Ejecución"),"-",""))</f>
        <v/>
      </c>
      <c r="M158" s="122"/>
      <c r="N158" s="177" t="str">
        <f t="shared" si="4"/>
        <v/>
      </c>
      <c r="O158" s="173" t="s">
        <v>1150</v>
      </c>
      <c r="P158" s="80"/>
    </row>
    <row r="159" spans="1:16" s="7" customFormat="1" ht="24.75" customHeight="1" outlineLevel="1" x14ac:dyDescent="0.25">
      <c r="A159" s="140">
        <v>46</v>
      </c>
      <c r="B159" s="171" t="s">
        <v>2672</v>
      </c>
      <c r="C159" s="172" t="s">
        <v>31</v>
      </c>
      <c r="D159" s="119"/>
      <c r="E159" s="141"/>
      <c r="F159" s="141"/>
      <c r="G159" s="168" t="str">
        <f t="shared" si="3"/>
        <v/>
      </c>
      <c r="H159" s="120"/>
      <c r="I159" s="119"/>
      <c r="J159" s="119"/>
      <c r="K159" s="68"/>
      <c r="L159" s="101" t="str">
        <f>+IF(AND(K159&gt;0,O159="Ejecución"),(K159/877802)*Tabla289[[#This Row],[% participación]],IF(AND(K159&gt;0,O159&lt;&gt;"Ejecución"),"-",""))</f>
        <v/>
      </c>
      <c r="M159" s="122"/>
      <c r="N159" s="177" t="str">
        <f t="shared" si="4"/>
        <v/>
      </c>
      <c r="O159" s="173" t="s">
        <v>1150</v>
      </c>
      <c r="P159" s="80"/>
    </row>
    <row r="160" spans="1:16" s="7" customFormat="1" ht="24.75" customHeight="1" outlineLevel="1" thickBot="1" x14ac:dyDescent="0.3">
      <c r="A160" s="140">
        <v>47</v>
      </c>
      <c r="B160" s="171" t="s">
        <v>2672</v>
      </c>
      <c r="C160" s="172" t="s">
        <v>31</v>
      </c>
      <c r="D160" s="119"/>
      <c r="E160" s="141"/>
      <c r="F160" s="141"/>
      <c r="G160" s="168" t="str">
        <f t="shared" si="3"/>
        <v/>
      </c>
      <c r="H160" s="120"/>
      <c r="I160" s="119"/>
      <c r="J160" s="119"/>
      <c r="K160" s="68"/>
      <c r="L160" s="101" t="str">
        <f>+IF(AND(K160&gt;0,O160="Ejecución"),(K160/877802)*Tabla289[[#This Row],[% participación]],IF(AND(K160&gt;0,O160&lt;&gt;"Ejecución"),"-",""))</f>
        <v/>
      </c>
      <c r="M160" s="122"/>
      <c r="N160" s="177" t="str">
        <f t="shared" si="4"/>
        <v/>
      </c>
      <c r="O160" s="173" t="s">
        <v>1150</v>
      </c>
      <c r="P160" s="80"/>
    </row>
    <row r="161" spans="1:28" ht="23.1" customHeight="1" thickBot="1" x14ac:dyDescent="0.3">
      <c r="O161" s="181" t="str">
        <f>HYPERLINK("#Integrante_4!A1","INICIO")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7"/>
    </row>
    <row r="163" spans="1:28" ht="51.75" customHeight="1" x14ac:dyDescent="0.25">
      <c r="A163" s="254" t="s">
        <v>2665</v>
      </c>
      <c r="B163" s="255"/>
      <c r="C163" s="255"/>
      <c r="D163" s="255"/>
      <c r="E163" s="256"/>
      <c r="F163" s="257" t="s">
        <v>2666</v>
      </c>
      <c r="G163" s="257"/>
      <c r="H163" s="257"/>
      <c r="I163" s="254" t="s">
        <v>2635</v>
      </c>
      <c r="J163" s="255"/>
      <c r="K163" s="255"/>
      <c r="L163" s="255"/>
      <c r="M163" s="255"/>
      <c r="N163" s="255"/>
      <c r="O163" s="25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8"/>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8"/>
      <c r="E167" s="8"/>
      <c r="F167" s="5"/>
      <c r="G167" s="108"/>
      <c r="I167" s="261" t="s">
        <v>2648</v>
      </c>
      <c r="J167" s="262"/>
      <c r="K167" s="262"/>
      <c r="L167" s="262"/>
      <c r="M167" s="262"/>
      <c r="N167" s="262"/>
      <c r="O167" s="263"/>
      <c r="U167" s="51"/>
    </row>
    <row r="168" spans="1:28" x14ac:dyDescent="0.25">
      <c r="A168" s="9"/>
      <c r="B168" s="272" t="s">
        <v>2663</v>
      </c>
      <c r="C168" s="272"/>
      <c r="D168" s="272"/>
      <c r="E168" s="8"/>
      <c r="F168" s="5"/>
      <c r="H168" s="82" t="s">
        <v>2662</v>
      </c>
      <c r="I168" s="261"/>
      <c r="J168" s="262"/>
      <c r="K168" s="262"/>
      <c r="L168" s="262"/>
      <c r="M168" s="262"/>
      <c r="N168" s="262"/>
      <c r="O168" s="263"/>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2678</v>
      </c>
      <c r="B172" s="209"/>
      <c r="C172" s="209"/>
      <c r="D172" s="209"/>
      <c r="E172" s="209"/>
      <c r="F172" s="209"/>
      <c r="G172" s="209"/>
      <c r="H172" s="209"/>
      <c r="I172" s="209"/>
      <c r="J172" s="209"/>
      <c r="K172" s="209"/>
      <c r="L172" s="209"/>
      <c r="M172" s="209"/>
      <c r="N172" s="209"/>
      <c r="O172" s="213"/>
      <c r="P172" s="77"/>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2671</v>
      </c>
      <c r="C176" s="264"/>
      <c r="D176" s="264"/>
      <c r="E176" s="264"/>
      <c r="F176" s="264"/>
      <c r="G176" s="264"/>
      <c r="H176" s="20"/>
      <c r="I176" s="268" t="s">
        <v>2675</v>
      </c>
      <c r="J176" s="269"/>
      <c r="K176" s="269"/>
      <c r="L176" s="269"/>
      <c r="M176" s="269"/>
      <c r="O176" s="181" t="str">
        <f>HYPERLINK("#Integrante_4!A1","INICIO")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2680</v>
      </c>
      <c r="O177" s="8"/>
      <c r="Q177" s="19"/>
      <c r="R177" s="160"/>
      <c r="S177" s="19"/>
      <c r="T177" s="19"/>
      <c r="U177" s="19"/>
      <c r="V177" s="19"/>
      <c r="W177" s="19"/>
      <c r="X177" s="19"/>
      <c r="Y177" s="19"/>
      <c r="Z177" s="19"/>
      <c r="AA177" s="19"/>
      <c r="AB177" s="19"/>
    </row>
    <row r="178" spans="1:28" ht="23.25" x14ac:dyDescent="0.25">
      <c r="A178" s="9"/>
      <c r="B178" s="265"/>
      <c r="C178" s="266"/>
      <c r="D178" s="267"/>
      <c r="E178" s="160" t="s">
        <v>2621</v>
      </c>
      <c r="F178" s="160" t="s">
        <v>2622</v>
      </c>
      <c r="G178" s="160" t="s">
        <v>2623</v>
      </c>
      <c r="H178" s="5"/>
      <c r="I178" s="265"/>
      <c r="J178" s="266"/>
      <c r="K178" s="266"/>
      <c r="L178" s="267"/>
      <c r="M178" s="247"/>
      <c r="O178" s="8"/>
      <c r="Q178" s="19"/>
      <c r="R178" s="160" t="s">
        <v>2623</v>
      </c>
      <c r="S178" s="19"/>
      <c r="T178" s="19"/>
      <c r="U178" s="19"/>
      <c r="V178" s="19"/>
      <c r="W178" s="19"/>
      <c r="X178" s="19"/>
      <c r="Y178" s="19"/>
      <c r="Z178" s="19"/>
      <c r="AA178" s="19"/>
      <c r="AB178" s="19"/>
    </row>
    <row r="179" spans="1:28" ht="23.25" x14ac:dyDescent="0.25">
      <c r="A179" s="9"/>
      <c r="B179" s="235" t="s">
        <v>2671</v>
      </c>
      <c r="C179" s="235"/>
      <c r="D179" s="235"/>
      <c r="E179" s="24">
        <v>0.02</v>
      </c>
      <c r="F179" s="174"/>
      <c r="G179" s="175" t="str">
        <f>IF(F179&gt;0,SUM(E179+F179),"")</f>
        <v/>
      </c>
      <c r="H179" s="5"/>
      <c r="I179" s="226" t="s">
        <v>2675</v>
      </c>
      <c r="J179" s="227"/>
      <c r="K179" s="227"/>
      <c r="L179" s="228"/>
      <c r="M179" s="174"/>
      <c r="O179" s="8"/>
      <c r="Q179" s="19"/>
      <c r="R179" s="175" t="str">
        <f>IF(M179&gt;0,SUM(L179+M179),"")</f>
        <v/>
      </c>
      <c r="S179" s="19"/>
      <c r="T179" s="19"/>
      <c r="U179" s="19"/>
      <c r="V179" s="19"/>
      <c r="W179" s="19"/>
      <c r="X179" s="19"/>
      <c r="Y179" s="19"/>
      <c r="Z179" s="19"/>
      <c r="AA179" s="19"/>
      <c r="AB179" s="19"/>
    </row>
    <row r="180" spans="1:28" ht="23.25" hidden="1" x14ac:dyDescent="0.25">
      <c r="A180" s="9"/>
      <c r="B180" s="235" t="s">
        <v>1165</v>
      </c>
      <c r="C180" s="235"/>
      <c r="D180" s="235"/>
      <c r="E180" s="24">
        <v>0.02</v>
      </c>
      <c r="F180" s="69"/>
      <c r="G180" s="159" t="str">
        <f>IF(F180&gt;0,SUM(E180+F180),"")</f>
        <v/>
      </c>
      <c r="H180" s="5"/>
      <c r="I180" s="226" t="s">
        <v>1169</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59" t="str">
        <f>IF(F181&gt;0,SUM(E181+F181),"")</f>
        <v/>
      </c>
      <c r="H181" s="5"/>
      <c r="I181" s="226" t="s">
        <v>1170</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59" t="str">
        <f>IF(F182&gt;0,SUM(E182+F182),"")</f>
        <v/>
      </c>
      <c r="H182" s="5"/>
      <c r="I182" s="226" t="s">
        <v>1171</v>
      </c>
      <c r="J182" s="227"/>
      <c r="K182" s="228"/>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80">
        <f>+SUM(G179:G182)</f>
        <v>0</v>
      </c>
      <c r="D185" s="165" t="s">
        <v>2633</v>
      </c>
      <c r="E185" s="95">
        <f>+(C185*SUM(K20:K35))</f>
        <v>0</v>
      </c>
      <c r="F185" s="93"/>
      <c r="G185" s="94"/>
      <c r="H185" s="89"/>
      <c r="I185" s="91" t="s">
        <v>2632</v>
      </c>
      <c r="J185" s="180">
        <f>M179</f>
        <v>0</v>
      </c>
      <c r="K185" s="236" t="s">
        <v>2633</v>
      </c>
      <c r="L185" s="236"/>
      <c r="M185" s="95">
        <f>+J185*K20</f>
        <v>0</v>
      </c>
      <c r="N185" s="96"/>
      <c r="O185" s="97"/>
    </row>
    <row r="186" spans="1:28" ht="15.75" thickBot="1" x14ac:dyDescent="0.3">
      <c r="A186" s="10"/>
      <c r="B186" s="98"/>
      <c r="C186" s="98"/>
      <c r="D186" s="98"/>
      <c r="E186" s="98"/>
      <c r="F186" s="98"/>
      <c r="G186" s="98"/>
      <c r="H186" s="98"/>
      <c r="I186" s="176" t="s">
        <v>2676</v>
      </c>
      <c r="J186" s="98"/>
      <c r="K186" s="98"/>
      <c r="L186" s="98"/>
      <c r="M186" s="98"/>
      <c r="N186" s="99"/>
      <c r="O186" s="100"/>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7"/>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51" t="s">
        <v>2641</v>
      </c>
      <c r="C192" s="251"/>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7"/>
    </row>
    <row r="198" spans="1:18" ht="21.75" thickBot="1" x14ac:dyDescent="0.3">
      <c r="A198" s="9"/>
      <c r="B198" s="5"/>
      <c r="C198" s="5"/>
      <c r="D198" s="5"/>
      <c r="E198" s="5"/>
      <c r="F198" s="5"/>
      <c r="G198" s="5"/>
      <c r="H198" s="5"/>
      <c r="I198" s="5"/>
      <c r="J198" s="5"/>
      <c r="K198" s="5"/>
      <c r="L198" s="5"/>
      <c r="M198" s="5"/>
      <c r="N198" s="5"/>
      <c r="O198" s="181" t="str">
        <f>HYPERLINK("#Integrante_4!A1","INICIO")</f>
        <v>INICIO</v>
      </c>
    </row>
    <row r="199" spans="1:18" ht="231" customHeight="1" x14ac:dyDescent="0.25">
      <c r="A199" s="9"/>
      <c r="B199" s="225" t="s">
        <v>2664</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row r="215" spans="1:15" ht="15" customHeight="1" x14ac:dyDescent="0.25"/>
  </sheetData>
  <sheetProtection algorithmName="SHA-512" hashValue="d+dYTC8aylUs0kIHJJ4kvik3wz90oNYOgDMqyWYoONFs/6DKnvh2u/W1hiJWLGOk8KwWjC5IjkcLO1uxHPu8Pw==" saltValue="QhgsTnKCdpoXQ2Zx7rB0zw=="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E114:F160 K193 C193 F48:F107">
      <formula1>1</formula1>
      <formula2>401769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20:I35 I48:I107">
      <formula1>DEPARTAMENTO</formula1>
    </dataValidation>
    <dataValidation type="list" showInputMessage="1" showErrorMessage="1" sqref="J114:J160 J25:J35 J57:J107">
      <formula1>INDIRECT(I25)</formula1>
    </dataValidation>
    <dataValidation type="date" allowBlank="1" showInputMessage="1" showErrorMessage="1" sqref="E48:E107">
      <formula1>1</formula1>
      <formula2>54789</formula2>
    </dataValidation>
    <dataValidation type="whole" allowBlank="1" showInputMessage="1" showErrorMessage="1" sqref="K48:K107">
      <formula1>0</formula1>
      <formula2>99999999999999900</formula2>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M114:M160 N165 O48:O107 L48:L107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2"/>
  <sheetViews>
    <sheetView showGridLines="0" topLeftCell="I1" zoomScale="70" zoomScaleNormal="70" zoomScaleSheetLayoutView="40" zoomScalePageLayoutView="40" workbookViewId="0">
      <selection activeCell="N15" sqref="N15"/>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4.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9.425781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HYPERLINK("#Integrante_5!B20","IDENTIFICACIÓN DEL OFERENTE")</f>
        <v>IDENTIFICACIÓN DEL OFERENTE</v>
      </c>
      <c r="C8" s="184"/>
      <c r="D8" s="188"/>
      <c r="E8" s="214" t="str">
        <f>HYPERLINK("#Integrante_5!A109","CAPACIDAD RESIDUAL")</f>
        <v>CAPACIDAD RESIDUAL</v>
      </c>
      <c r="F8" s="215"/>
      <c r="G8" s="216"/>
      <c r="H8" s="189"/>
      <c r="I8" s="181" t="str">
        <f>HYPERLINK("#Integrante_5!N162","DISCAPACIDAD")</f>
        <v>DISCAPACIDAD</v>
      </c>
      <c r="J8" s="185"/>
      <c r="K8" s="181" t="str">
        <f>HYPERLINK("#Integrante_5!A188","TRAYECTORIA")</f>
        <v>TRAYECTORIA</v>
      </c>
      <c r="L8" s="184"/>
      <c r="M8" s="36"/>
      <c r="N8" s="36"/>
      <c r="O8" s="43"/>
    </row>
    <row r="9" spans="1:20" ht="30.75" customHeight="1" thickBot="1" x14ac:dyDescent="0.3">
      <c r="A9" s="187"/>
      <c r="B9" s="181" t="str">
        <f>HYPERLINK("#Integrante_5!I20","DATOS CONTRATO INVITACIÓN")</f>
        <v>DATOS CONTRATO INVITACIÓN</v>
      </c>
      <c r="C9" s="184"/>
      <c r="D9" s="184"/>
      <c r="E9" s="214" t="str">
        <f>HYPERLINK("#Integrante_5!A162","TALENTO HUMANO")</f>
        <v>TALENTO HUMANO</v>
      </c>
      <c r="F9" s="215"/>
      <c r="G9" s="216"/>
      <c r="H9" s="189"/>
      <c r="I9" s="181" t="str">
        <f>HYPERLINK("#Integrante_5!B176","CONTRAPARTIDA ADICIONAL")</f>
        <v>CONTRAPARTIDA ADICIONAL</v>
      </c>
      <c r="J9" s="186"/>
      <c r="K9" s="181" t="str">
        <f>HYPERLINK("#Integrante_5!A199","ACEPTACIÓN")</f>
        <v>ACEPTACIÓN</v>
      </c>
      <c r="L9" s="184"/>
      <c r="M9" s="36"/>
      <c r="N9" s="36"/>
      <c r="O9" s="43"/>
    </row>
    <row r="10" spans="1:20" ht="30.75" customHeight="1" thickBot="1" x14ac:dyDescent="0.3">
      <c r="A10" s="187"/>
      <c r="B10" s="181" t="str">
        <f>HYPERLINK("#Integrante_5!B48","EXPERIENCIA TERRITORIAL")</f>
        <v>EXPERIENCIA TERRITORIAL</v>
      </c>
      <c r="C10" s="184"/>
      <c r="D10" s="184"/>
      <c r="E10" s="214" t="str">
        <f>HYPERLINK("#Integrante_5!F162","INFRAESTRUCTURA")</f>
        <v>INFRAESTRUCTURA</v>
      </c>
      <c r="F10" s="215"/>
      <c r="G10" s="216"/>
      <c r="H10" s="189"/>
      <c r="I10" s="181" t="str">
        <f>HYPERLINK("#Integrante_5!L176","VALOR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4"/>
      <c r="I15" s="32" t="s">
        <v>2629</v>
      </c>
      <c r="J15" s="109" t="s">
        <v>2637</v>
      </c>
      <c r="L15" s="207" t="s">
        <v>8</v>
      </c>
      <c r="M15" s="20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c r="C20" s="5"/>
      <c r="D20" s="164"/>
      <c r="E20" s="156" t="s">
        <v>2670</v>
      </c>
      <c r="F20" s="158"/>
      <c r="G20" s="5"/>
      <c r="H20" s="217"/>
      <c r="I20" s="145"/>
      <c r="J20" s="146"/>
      <c r="K20" s="147"/>
      <c r="L20" s="148"/>
      <c r="M20" s="148"/>
      <c r="N20" s="131">
        <f>+(M20-L20)/30</f>
        <v>0</v>
      </c>
      <c r="O20" s="134"/>
      <c r="U20" s="130"/>
      <c r="V20" s="106">
        <f ca="1">NOW()</f>
        <v>44194.560356828704</v>
      </c>
      <c r="W20" s="106">
        <f ca="1">NOW()</f>
        <v>44194.560356828704</v>
      </c>
    </row>
    <row r="21" spans="1:23" ht="30" customHeight="1" outlineLevel="1" x14ac:dyDescent="0.25">
      <c r="A21" s="9"/>
      <c r="B21" s="71"/>
      <c r="C21" s="5"/>
      <c r="D21" s="5"/>
      <c r="E21" s="5"/>
      <c r="F21" s="5"/>
      <c r="G21" s="5"/>
      <c r="H21" s="166"/>
      <c r="I21" s="145"/>
      <c r="J21" s="146"/>
      <c r="K21" s="147"/>
      <c r="L21" s="148"/>
      <c r="M21" s="148"/>
      <c r="N21" s="131">
        <f t="shared" ref="N21:N35" si="0">+(M21-L21)/30</f>
        <v>0</v>
      </c>
      <c r="O21" s="135"/>
    </row>
    <row r="22" spans="1:23" ht="30" customHeight="1" outlineLevel="1" x14ac:dyDescent="0.25">
      <c r="A22" s="9"/>
      <c r="B22" s="71"/>
      <c r="C22" s="5"/>
      <c r="D22" s="5"/>
      <c r="E22" s="5"/>
      <c r="F22" s="5"/>
      <c r="G22" s="5"/>
      <c r="H22" s="166"/>
      <c r="I22" s="145"/>
      <c r="J22" s="146"/>
      <c r="K22" s="147"/>
      <c r="L22" s="148"/>
      <c r="M22" s="148"/>
      <c r="N22" s="132">
        <f t="shared" si="0"/>
        <v>0</v>
      </c>
      <c r="O22" s="135"/>
    </row>
    <row r="23" spans="1:23" ht="30" customHeight="1" outlineLevel="1" x14ac:dyDescent="0.25">
      <c r="A23" s="9"/>
      <c r="B23" s="102"/>
      <c r="C23" s="21"/>
      <c r="D23" s="21"/>
      <c r="E23" s="21"/>
      <c r="F23" s="5"/>
      <c r="G23" s="5"/>
      <c r="H23" s="166"/>
      <c r="I23" s="145"/>
      <c r="J23" s="146"/>
      <c r="K23" s="147"/>
      <c r="L23" s="148"/>
      <c r="M23" s="148"/>
      <c r="N23" s="132">
        <f t="shared" si="0"/>
        <v>0</v>
      </c>
      <c r="O23" s="135"/>
      <c r="Q23" s="105"/>
      <c r="R23" s="55"/>
      <c r="S23" s="106"/>
      <c r="T23" s="106"/>
    </row>
    <row r="24" spans="1:23" ht="30" customHeight="1" outlineLevel="1" x14ac:dyDescent="0.25">
      <c r="A24" s="9"/>
      <c r="B24" s="102"/>
      <c r="C24" s="21"/>
      <c r="D24" s="21"/>
      <c r="E24" s="21"/>
      <c r="F24" s="5"/>
      <c r="G24" s="5"/>
      <c r="H24" s="166"/>
      <c r="I24" s="145"/>
      <c r="J24" s="146"/>
      <c r="K24" s="147"/>
      <c r="L24" s="148"/>
      <c r="M24" s="148"/>
      <c r="N24" s="132">
        <f t="shared" si="0"/>
        <v>0</v>
      </c>
      <c r="O24" s="135"/>
    </row>
    <row r="25" spans="1:23" ht="30" customHeight="1" outlineLevel="1" x14ac:dyDescent="0.25">
      <c r="A25" s="9"/>
      <c r="B25" s="102"/>
      <c r="C25" s="21"/>
      <c r="D25" s="21"/>
      <c r="E25" s="21"/>
      <c r="F25" s="5"/>
      <c r="G25" s="5"/>
      <c r="H25" s="166"/>
      <c r="I25" s="145"/>
      <c r="J25" s="146"/>
      <c r="K25" s="147"/>
      <c r="L25" s="148"/>
      <c r="M25" s="148"/>
      <c r="N25" s="132">
        <f t="shared" si="0"/>
        <v>0</v>
      </c>
      <c r="O25" s="135"/>
    </row>
    <row r="26" spans="1:23" ht="30" customHeight="1" outlineLevel="1" x14ac:dyDescent="0.25">
      <c r="A26" s="9"/>
      <c r="B26" s="102"/>
      <c r="C26" s="21"/>
      <c r="D26" s="21"/>
      <c r="E26" s="21"/>
      <c r="F26" s="5"/>
      <c r="G26" s="5"/>
      <c r="H26" s="166"/>
      <c r="I26" s="145"/>
      <c r="J26" s="146"/>
      <c r="K26" s="147"/>
      <c r="L26" s="148"/>
      <c r="M26" s="148"/>
      <c r="N26" s="132">
        <f t="shared" si="0"/>
        <v>0</v>
      </c>
      <c r="O26" s="135"/>
    </row>
    <row r="27" spans="1:23" ht="30" customHeight="1" outlineLevel="1" x14ac:dyDescent="0.25">
      <c r="A27" s="9"/>
      <c r="B27" s="102"/>
      <c r="C27" s="21"/>
      <c r="D27" s="21"/>
      <c r="E27" s="21"/>
      <c r="F27" s="5"/>
      <c r="G27" s="5"/>
      <c r="H27" s="166"/>
      <c r="I27" s="145"/>
      <c r="J27" s="146"/>
      <c r="K27" s="147"/>
      <c r="L27" s="148"/>
      <c r="M27" s="148"/>
      <c r="N27" s="132">
        <f t="shared" si="0"/>
        <v>0</v>
      </c>
      <c r="O27" s="135"/>
    </row>
    <row r="28" spans="1:23" ht="30" customHeight="1" outlineLevel="1" x14ac:dyDescent="0.25">
      <c r="A28" s="9"/>
      <c r="B28" s="102"/>
      <c r="C28" s="21"/>
      <c r="D28" s="21"/>
      <c r="E28" s="21"/>
      <c r="F28" s="5"/>
      <c r="G28" s="5"/>
      <c r="H28" s="166"/>
      <c r="I28" s="145"/>
      <c r="J28" s="146"/>
      <c r="K28" s="147"/>
      <c r="L28" s="148"/>
      <c r="M28" s="148"/>
      <c r="N28" s="132">
        <f t="shared" si="0"/>
        <v>0</v>
      </c>
      <c r="O28" s="135"/>
    </row>
    <row r="29" spans="1:23" ht="30" customHeight="1" outlineLevel="1" x14ac:dyDescent="0.25">
      <c r="A29" s="9"/>
      <c r="B29" s="71"/>
      <c r="C29" s="5"/>
      <c r="D29" s="5"/>
      <c r="E29" s="5"/>
      <c r="F29" s="5"/>
      <c r="G29" s="5"/>
      <c r="H29" s="166"/>
      <c r="I29" s="145"/>
      <c r="J29" s="146"/>
      <c r="K29" s="147"/>
      <c r="L29" s="148"/>
      <c r="M29" s="148"/>
      <c r="N29" s="132">
        <f t="shared" si="0"/>
        <v>0</v>
      </c>
      <c r="O29" s="135"/>
    </row>
    <row r="30" spans="1:23" ht="30" customHeight="1" outlineLevel="1" x14ac:dyDescent="0.25">
      <c r="A30" s="9"/>
      <c r="B30" s="71"/>
      <c r="C30" s="5"/>
      <c r="D30" s="5"/>
      <c r="E30" s="5"/>
      <c r="F30" s="5"/>
      <c r="G30" s="5"/>
      <c r="H30" s="166"/>
      <c r="I30" s="145"/>
      <c r="J30" s="146"/>
      <c r="K30" s="147"/>
      <c r="L30" s="148"/>
      <c r="M30" s="148"/>
      <c r="N30" s="132">
        <f t="shared" si="0"/>
        <v>0</v>
      </c>
      <c r="O30" s="135"/>
    </row>
    <row r="31" spans="1:23" ht="30" customHeight="1" outlineLevel="1" x14ac:dyDescent="0.25">
      <c r="A31" s="9"/>
      <c r="B31" s="71"/>
      <c r="C31" s="5"/>
      <c r="D31" s="5"/>
      <c r="E31" s="5"/>
      <c r="F31" s="5"/>
      <c r="G31" s="5"/>
      <c r="H31" s="166"/>
      <c r="I31" s="145"/>
      <c r="J31" s="146"/>
      <c r="K31" s="147"/>
      <c r="L31" s="148"/>
      <c r="M31" s="148"/>
      <c r="N31" s="132">
        <f t="shared" si="0"/>
        <v>0</v>
      </c>
      <c r="O31" s="135"/>
    </row>
    <row r="32" spans="1:23" ht="30" customHeight="1" outlineLevel="1" x14ac:dyDescent="0.25">
      <c r="A32" s="9"/>
      <c r="B32" s="71"/>
      <c r="C32" s="5"/>
      <c r="D32" s="5"/>
      <c r="E32" s="5"/>
      <c r="F32" s="5"/>
      <c r="G32" s="5"/>
      <c r="H32" s="166"/>
      <c r="I32" s="145"/>
      <c r="J32" s="146"/>
      <c r="K32" s="147"/>
      <c r="L32" s="148"/>
      <c r="M32" s="148"/>
      <c r="N32" s="132">
        <f t="shared" si="0"/>
        <v>0</v>
      </c>
      <c r="O32" s="135"/>
    </row>
    <row r="33" spans="1:16" ht="30" customHeight="1" outlineLevel="1" x14ac:dyDescent="0.25">
      <c r="A33" s="9"/>
      <c r="B33" s="71"/>
      <c r="C33" s="5"/>
      <c r="D33" s="5"/>
      <c r="E33" s="5"/>
      <c r="F33" s="5"/>
      <c r="G33" s="5"/>
      <c r="H33" s="166"/>
      <c r="I33" s="145"/>
      <c r="J33" s="146"/>
      <c r="K33" s="147"/>
      <c r="L33" s="148"/>
      <c r="M33" s="148"/>
      <c r="N33" s="132">
        <f t="shared" si="0"/>
        <v>0</v>
      </c>
      <c r="O33" s="135"/>
    </row>
    <row r="34" spans="1:16" ht="30" customHeight="1" outlineLevel="1" x14ac:dyDescent="0.25">
      <c r="A34" s="9"/>
      <c r="B34" s="71"/>
      <c r="C34" s="5"/>
      <c r="D34" s="5"/>
      <c r="E34" s="5"/>
      <c r="F34" s="5"/>
      <c r="G34" s="5"/>
      <c r="H34" s="166"/>
      <c r="I34" s="145"/>
      <c r="J34" s="146"/>
      <c r="K34" s="147"/>
      <c r="L34" s="148"/>
      <c r="M34" s="148"/>
      <c r="N34" s="132">
        <f t="shared" si="0"/>
        <v>0</v>
      </c>
      <c r="O34" s="135"/>
    </row>
    <row r="35" spans="1:16" ht="30" customHeight="1" outlineLevel="1" x14ac:dyDescent="0.25">
      <c r="A35" s="9"/>
      <c r="B35" s="71"/>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e">
        <f>VLOOKUP(B20,EAS!A2:B1439,2,0)</f>
        <v>#N/A</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c r="C48" s="122"/>
      <c r="D48" s="119"/>
      <c r="E48" s="141"/>
      <c r="F48" s="141"/>
      <c r="G48" s="168" t="str">
        <f>IF(AND(E48&lt;&gt;"",F48&lt;&gt;""),((F48-E48)/30),"")</f>
        <v/>
      </c>
      <c r="H48" s="120"/>
      <c r="I48" s="119"/>
      <c r="J48" s="119"/>
      <c r="K48" s="121"/>
      <c r="L48" s="122"/>
      <c r="M48" s="177"/>
      <c r="N48" s="122"/>
      <c r="O48" s="122"/>
      <c r="P48" s="79"/>
    </row>
    <row r="49" spans="1:16" s="6" customFormat="1" ht="24.75" customHeight="1" x14ac:dyDescent="0.25">
      <c r="A49" s="139">
        <v>2</v>
      </c>
      <c r="B49" s="120"/>
      <c r="C49" s="122"/>
      <c r="D49" s="119"/>
      <c r="E49" s="141"/>
      <c r="F49" s="141"/>
      <c r="G49" s="168" t="str">
        <f t="shared" ref="G49:G107" si="1">IF(AND(E49&lt;&gt;"",F49&lt;&gt;""),((F49-E49)/30),"")</f>
        <v/>
      </c>
      <c r="H49" s="120"/>
      <c r="I49" s="119"/>
      <c r="J49" s="119"/>
      <c r="K49" s="121"/>
      <c r="L49" s="122"/>
      <c r="M49" s="177"/>
      <c r="N49" s="122"/>
      <c r="O49" s="122"/>
      <c r="P49" s="79"/>
    </row>
    <row r="50" spans="1:16" s="6" customFormat="1" ht="24.75" customHeight="1" x14ac:dyDescent="0.25">
      <c r="A50" s="139">
        <v>3</v>
      </c>
      <c r="B50" s="120"/>
      <c r="C50" s="122"/>
      <c r="D50" s="119"/>
      <c r="E50" s="141"/>
      <c r="F50" s="141"/>
      <c r="G50" s="168" t="str">
        <f t="shared" si="1"/>
        <v/>
      </c>
      <c r="H50" s="118"/>
      <c r="I50" s="119"/>
      <c r="J50" s="119"/>
      <c r="K50" s="121"/>
      <c r="L50" s="122"/>
      <c r="M50" s="177"/>
      <c r="N50" s="122"/>
      <c r="O50" s="122"/>
      <c r="P50" s="79"/>
    </row>
    <row r="51" spans="1:16" s="6" customFormat="1" ht="24.75" customHeight="1" outlineLevel="1" x14ac:dyDescent="0.25">
      <c r="A51" s="139">
        <v>4</v>
      </c>
      <c r="B51" s="120"/>
      <c r="C51" s="122"/>
      <c r="D51" s="119"/>
      <c r="E51" s="141"/>
      <c r="F51" s="141"/>
      <c r="G51" s="168" t="str">
        <f t="shared" si="1"/>
        <v/>
      </c>
      <c r="H51" s="120"/>
      <c r="I51" s="119"/>
      <c r="J51" s="119"/>
      <c r="K51" s="121"/>
      <c r="L51" s="122"/>
      <c r="M51" s="177"/>
      <c r="N51" s="122"/>
      <c r="O51" s="122"/>
      <c r="P51" s="79"/>
    </row>
    <row r="52" spans="1:16" s="7" customFormat="1" ht="24.75" customHeight="1" outlineLevel="1" x14ac:dyDescent="0.25">
      <c r="A52" s="140">
        <v>5</v>
      </c>
      <c r="B52" s="120"/>
      <c r="C52" s="122"/>
      <c r="D52" s="119"/>
      <c r="E52" s="141"/>
      <c r="F52" s="141"/>
      <c r="G52" s="168" t="str">
        <f t="shared" si="1"/>
        <v/>
      </c>
      <c r="H52" s="118"/>
      <c r="I52" s="119"/>
      <c r="J52" s="119"/>
      <c r="K52" s="121"/>
      <c r="L52" s="122"/>
      <c r="M52" s="177"/>
      <c r="N52" s="122"/>
      <c r="O52" s="122"/>
      <c r="P52" s="80"/>
    </row>
    <row r="53" spans="1:16" s="7" customFormat="1" ht="24.75" customHeight="1" outlineLevel="1" x14ac:dyDescent="0.25">
      <c r="A53" s="140">
        <v>6</v>
      </c>
      <c r="B53" s="120"/>
      <c r="C53" s="122"/>
      <c r="D53" s="119"/>
      <c r="E53" s="141"/>
      <c r="F53" s="141"/>
      <c r="G53" s="168" t="str">
        <f t="shared" si="1"/>
        <v/>
      </c>
      <c r="H53" s="118"/>
      <c r="I53" s="119"/>
      <c r="J53" s="119"/>
      <c r="K53" s="121"/>
      <c r="L53" s="122"/>
      <c r="M53" s="177"/>
      <c r="N53" s="122"/>
      <c r="O53" s="122"/>
      <c r="P53" s="80"/>
    </row>
    <row r="54" spans="1:16" s="7" customFormat="1" ht="24.75" customHeight="1" outlineLevel="1" x14ac:dyDescent="0.25">
      <c r="A54" s="140">
        <v>7</v>
      </c>
      <c r="B54" s="120"/>
      <c r="C54" s="122"/>
      <c r="D54" s="119"/>
      <c r="E54" s="141"/>
      <c r="F54" s="141"/>
      <c r="G54" s="168" t="str">
        <f t="shared" si="1"/>
        <v/>
      </c>
      <c r="H54" s="120"/>
      <c r="I54" s="119"/>
      <c r="J54" s="119"/>
      <c r="K54" s="117"/>
      <c r="L54" s="122"/>
      <c r="M54" s="177"/>
      <c r="N54" s="122"/>
      <c r="O54" s="122"/>
      <c r="P54" s="80"/>
    </row>
    <row r="55" spans="1:16" s="7" customFormat="1" ht="24.75" customHeight="1" outlineLevel="1" x14ac:dyDescent="0.25">
      <c r="A55" s="140">
        <v>8</v>
      </c>
      <c r="B55" s="120"/>
      <c r="C55" s="122"/>
      <c r="D55" s="119"/>
      <c r="E55" s="141"/>
      <c r="F55" s="141"/>
      <c r="G55" s="168" t="str">
        <f t="shared" si="1"/>
        <v/>
      </c>
      <c r="H55" s="120"/>
      <c r="I55" s="119"/>
      <c r="J55" s="119"/>
      <c r="K55" s="117"/>
      <c r="L55" s="122"/>
      <c r="M55" s="177"/>
      <c r="N55" s="122"/>
      <c r="O55" s="122"/>
      <c r="P55" s="80"/>
    </row>
    <row r="56" spans="1:16" s="7" customFormat="1" ht="24.75" customHeight="1" outlineLevel="1" x14ac:dyDescent="0.25">
      <c r="A56" s="140">
        <v>9</v>
      </c>
      <c r="B56" s="120"/>
      <c r="C56" s="122"/>
      <c r="D56" s="119"/>
      <c r="E56" s="141"/>
      <c r="F56" s="141"/>
      <c r="G56" s="168" t="str">
        <f t="shared" si="1"/>
        <v/>
      </c>
      <c r="H56" s="120"/>
      <c r="I56" s="119"/>
      <c r="J56" s="119"/>
      <c r="K56" s="117"/>
      <c r="L56" s="122"/>
      <c r="M56" s="177"/>
      <c r="N56" s="122"/>
      <c r="O56" s="122"/>
      <c r="P56" s="80"/>
    </row>
    <row r="57" spans="1:16" s="7" customFormat="1" ht="24.75" customHeight="1" outlineLevel="1" x14ac:dyDescent="0.25">
      <c r="A57" s="140">
        <v>10</v>
      </c>
      <c r="B57" s="120"/>
      <c r="C57" s="122"/>
      <c r="D57" s="119"/>
      <c r="E57" s="141"/>
      <c r="F57" s="141"/>
      <c r="G57" s="168" t="str">
        <f t="shared" si="1"/>
        <v/>
      </c>
      <c r="H57" s="120"/>
      <c r="I57" s="119"/>
      <c r="J57" s="119"/>
      <c r="K57" s="121"/>
      <c r="L57" s="122"/>
      <c r="M57" s="177"/>
      <c r="N57" s="122"/>
      <c r="O57" s="122"/>
      <c r="P57" s="80"/>
    </row>
    <row r="58" spans="1:16" s="7" customFormat="1" ht="24.75" customHeight="1" outlineLevel="1" x14ac:dyDescent="0.25">
      <c r="A58" s="140">
        <v>11</v>
      </c>
      <c r="B58" s="120"/>
      <c r="C58" s="122"/>
      <c r="D58" s="119"/>
      <c r="E58" s="141"/>
      <c r="F58" s="141"/>
      <c r="G58" s="168" t="str">
        <f t="shared" si="1"/>
        <v/>
      </c>
      <c r="H58" s="120"/>
      <c r="I58" s="119"/>
      <c r="J58" s="119"/>
      <c r="K58" s="121"/>
      <c r="L58" s="122"/>
      <c r="M58" s="177"/>
      <c r="N58" s="122"/>
      <c r="O58" s="122"/>
      <c r="P58" s="80"/>
    </row>
    <row r="59" spans="1:16" s="7" customFormat="1" ht="24.75" customHeight="1" outlineLevel="1" x14ac:dyDescent="0.25">
      <c r="A59" s="140">
        <v>12</v>
      </c>
      <c r="B59" s="120"/>
      <c r="C59" s="122"/>
      <c r="D59" s="119"/>
      <c r="E59" s="141"/>
      <c r="F59" s="141"/>
      <c r="G59" s="168" t="str">
        <f t="shared" si="1"/>
        <v/>
      </c>
      <c r="H59" s="120"/>
      <c r="I59" s="119"/>
      <c r="J59" s="119"/>
      <c r="K59" s="121"/>
      <c r="L59" s="122"/>
      <c r="M59" s="177"/>
      <c r="N59" s="122"/>
      <c r="O59" s="122"/>
      <c r="P59" s="80"/>
    </row>
    <row r="60" spans="1:16" s="7" customFormat="1" ht="24.75" customHeight="1" outlineLevel="1" x14ac:dyDescent="0.25">
      <c r="A60" s="140">
        <v>13</v>
      </c>
      <c r="B60" s="120"/>
      <c r="C60" s="122"/>
      <c r="D60" s="119"/>
      <c r="E60" s="141"/>
      <c r="F60" s="141"/>
      <c r="G60" s="168" t="str">
        <f t="shared" si="1"/>
        <v/>
      </c>
      <c r="H60" s="120"/>
      <c r="I60" s="119"/>
      <c r="J60" s="119"/>
      <c r="K60" s="121"/>
      <c r="L60" s="122"/>
      <c r="M60" s="177"/>
      <c r="N60" s="122"/>
      <c r="O60" s="122"/>
      <c r="P60" s="80"/>
    </row>
    <row r="61" spans="1:16" s="7" customFormat="1" ht="24.75" customHeight="1" outlineLevel="1" x14ac:dyDescent="0.25">
      <c r="A61" s="140">
        <v>14</v>
      </c>
      <c r="B61" s="120"/>
      <c r="C61" s="122"/>
      <c r="D61" s="119"/>
      <c r="E61" s="141"/>
      <c r="F61" s="141"/>
      <c r="G61" s="168" t="str">
        <f t="shared" si="1"/>
        <v/>
      </c>
      <c r="H61" s="120"/>
      <c r="I61" s="119"/>
      <c r="J61" s="119"/>
      <c r="K61" s="121"/>
      <c r="L61" s="122"/>
      <c r="M61" s="177"/>
      <c r="N61" s="122"/>
      <c r="O61" s="122"/>
      <c r="P61" s="80"/>
    </row>
    <row r="62" spans="1:16" s="7" customFormat="1" ht="24.75" customHeight="1" outlineLevel="1" x14ac:dyDescent="0.25">
      <c r="A62" s="140">
        <v>15</v>
      </c>
      <c r="B62" s="120"/>
      <c r="C62" s="122"/>
      <c r="D62" s="119"/>
      <c r="E62" s="141"/>
      <c r="F62" s="141"/>
      <c r="G62" s="168" t="str">
        <f t="shared" si="1"/>
        <v/>
      </c>
      <c r="H62" s="120"/>
      <c r="I62" s="119"/>
      <c r="J62" s="119"/>
      <c r="K62" s="121"/>
      <c r="L62" s="122"/>
      <c r="M62" s="177"/>
      <c r="N62" s="122"/>
      <c r="O62" s="122"/>
      <c r="P62" s="80"/>
    </row>
    <row r="63" spans="1:16" s="7" customFormat="1" ht="24.75" customHeight="1" outlineLevel="1" x14ac:dyDescent="0.25">
      <c r="A63" s="140">
        <v>16</v>
      </c>
      <c r="B63" s="120"/>
      <c r="C63" s="122"/>
      <c r="D63" s="119"/>
      <c r="E63" s="141"/>
      <c r="F63" s="141"/>
      <c r="G63" s="168" t="str">
        <f t="shared" si="1"/>
        <v/>
      </c>
      <c r="H63" s="120"/>
      <c r="I63" s="119"/>
      <c r="J63" s="119"/>
      <c r="K63" s="121"/>
      <c r="L63" s="122"/>
      <c r="M63" s="177"/>
      <c r="N63" s="122"/>
      <c r="O63" s="122"/>
      <c r="P63" s="80"/>
    </row>
    <row r="64" spans="1:16" s="7" customFormat="1" ht="24.75" customHeight="1" outlineLevel="1" x14ac:dyDescent="0.25">
      <c r="A64" s="140">
        <v>17</v>
      </c>
      <c r="B64" s="120"/>
      <c r="C64" s="122"/>
      <c r="D64" s="119"/>
      <c r="E64" s="141"/>
      <c r="F64" s="141"/>
      <c r="G64" s="168" t="str">
        <f t="shared" si="1"/>
        <v/>
      </c>
      <c r="H64" s="120"/>
      <c r="I64" s="119"/>
      <c r="J64" s="119"/>
      <c r="K64" s="121"/>
      <c r="L64" s="122"/>
      <c r="M64" s="177"/>
      <c r="N64" s="122"/>
      <c r="O64" s="122"/>
      <c r="P64" s="80"/>
    </row>
    <row r="65" spans="1:16" s="7" customFormat="1" ht="24.75" customHeight="1" outlineLevel="1" x14ac:dyDescent="0.25">
      <c r="A65" s="140">
        <v>18</v>
      </c>
      <c r="B65" s="120"/>
      <c r="C65" s="122"/>
      <c r="D65" s="119"/>
      <c r="E65" s="141"/>
      <c r="F65" s="141"/>
      <c r="G65" s="168" t="str">
        <f t="shared" si="1"/>
        <v/>
      </c>
      <c r="H65" s="120"/>
      <c r="I65" s="119"/>
      <c r="J65" s="119"/>
      <c r="K65" s="121"/>
      <c r="L65" s="122"/>
      <c r="M65" s="177"/>
      <c r="N65" s="122"/>
      <c r="O65" s="122"/>
      <c r="P65" s="80"/>
    </row>
    <row r="66" spans="1:16" s="7" customFormat="1" ht="24.75" customHeight="1" outlineLevel="1" x14ac:dyDescent="0.25">
      <c r="A66" s="140">
        <v>19</v>
      </c>
      <c r="B66" s="120"/>
      <c r="C66" s="122"/>
      <c r="D66" s="119"/>
      <c r="E66" s="141"/>
      <c r="F66" s="141"/>
      <c r="G66" s="168" t="str">
        <f t="shared" si="1"/>
        <v/>
      </c>
      <c r="H66" s="120"/>
      <c r="I66" s="119"/>
      <c r="J66" s="119"/>
      <c r="K66" s="121"/>
      <c r="L66" s="122"/>
      <c r="M66" s="177"/>
      <c r="N66" s="122"/>
      <c r="O66" s="122"/>
      <c r="P66" s="80"/>
    </row>
    <row r="67" spans="1:16" s="7" customFormat="1" ht="24.75" customHeight="1" outlineLevel="1" x14ac:dyDescent="0.25">
      <c r="A67" s="140">
        <v>20</v>
      </c>
      <c r="B67" s="120"/>
      <c r="C67" s="122"/>
      <c r="D67" s="119"/>
      <c r="E67" s="141"/>
      <c r="F67" s="141"/>
      <c r="G67" s="168" t="str">
        <f t="shared" si="1"/>
        <v/>
      </c>
      <c r="H67" s="120"/>
      <c r="I67" s="119"/>
      <c r="J67" s="119"/>
      <c r="K67" s="121"/>
      <c r="L67" s="122"/>
      <c r="M67" s="177"/>
      <c r="N67" s="122"/>
      <c r="O67" s="122"/>
      <c r="P67" s="80"/>
    </row>
    <row r="68" spans="1:16" s="7" customFormat="1" ht="24.75" customHeight="1" outlineLevel="1" x14ac:dyDescent="0.25">
      <c r="A68" s="140">
        <v>21</v>
      </c>
      <c r="B68" s="120"/>
      <c r="C68" s="122"/>
      <c r="D68" s="119"/>
      <c r="E68" s="141"/>
      <c r="F68" s="141"/>
      <c r="G68" s="168" t="str">
        <f t="shared" si="1"/>
        <v/>
      </c>
      <c r="H68" s="120"/>
      <c r="I68" s="119"/>
      <c r="J68" s="119"/>
      <c r="K68" s="121"/>
      <c r="L68" s="122"/>
      <c r="M68" s="177"/>
      <c r="N68" s="122"/>
      <c r="O68" s="122"/>
      <c r="P68" s="80"/>
    </row>
    <row r="69" spans="1:16" s="7" customFormat="1" ht="24.75" customHeight="1" outlineLevel="1" x14ac:dyDescent="0.25">
      <c r="A69" s="140">
        <v>22</v>
      </c>
      <c r="B69" s="120"/>
      <c r="C69" s="122"/>
      <c r="D69" s="119"/>
      <c r="E69" s="141"/>
      <c r="F69" s="141"/>
      <c r="G69" s="168" t="str">
        <f t="shared" si="1"/>
        <v/>
      </c>
      <c r="H69" s="120"/>
      <c r="I69" s="119"/>
      <c r="J69" s="119"/>
      <c r="K69" s="121"/>
      <c r="L69" s="122"/>
      <c r="M69" s="177"/>
      <c r="N69" s="122"/>
      <c r="O69" s="122"/>
      <c r="P69" s="80"/>
    </row>
    <row r="70" spans="1:16" s="7" customFormat="1" ht="24.75" customHeight="1" outlineLevel="1" x14ac:dyDescent="0.25">
      <c r="A70" s="140">
        <v>23</v>
      </c>
      <c r="B70" s="120"/>
      <c r="C70" s="122"/>
      <c r="D70" s="119"/>
      <c r="E70" s="141"/>
      <c r="F70" s="141"/>
      <c r="G70" s="168" t="str">
        <f t="shared" si="1"/>
        <v/>
      </c>
      <c r="H70" s="120"/>
      <c r="I70" s="119"/>
      <c r="J70" s="119"/>
      <c r="K70" s="121"/>
      <c r="L70" s="122"/>
      <c r="M70" s="177"/>
      <c r="N70" s="122"/>
      <c r="O70" s="122"/>
      <c r="P70" s="80"/>
    </row>
    <row r="71" spans="1:16" s="7" customFormat="1" ht="24.75" customHeight="1" outlineLevel="1" x14ac:dyDescent="0.25">
      <c r="A71" s="140">
        <v>24</v>
      </c>
      <c r="B71" s="120"/>
      <c r="C71" s="122"/>
      <c r="D71" s="119"/>
      <c r="E71" s="141"/>
      <c r="F71" s="141"/>
      <c r="G71" s="168" t="str">
        <f t="shared" si="1"/>
        <v/>
      </c>
      <c r="H71" s="120"/>
      <c r="I71" s="119"/>
      <c r="J71" s="119"/>
      <c r="K71" s="121"/>
      <c r="L71" s="122"/>
      <c r="M71" s="177"/>
      <c r="N71" s="122"/>
      <c r="O71" s="122"/>
      <c r="P71" s="80"/>
    </row>
    <row r="72" spans="1:16" s="7" customFormat="1" ht="24.75" customHeight="1" outlineLevel="1" x14ac:dyDescent="0.25">
      <c r="A72" s="140">
        <v>25</v>
      </c>
      <c r="B72" s="120"/>
      <c r="C72" s="122"/>
      <c r="D72" s="119"/>
      <c r="E72" s="141"/>
      <c r="F72" s="141"/>
      <c r="G72" s="168" t="str">
        <f t="shared" si="1"/>
        <v/>
      </c>
      <c r="H72" s="120"/>
      <c r="I72" s="119"/>
      <c r="J72" s="119"/>
      <c r="K72" s="121"/>
      <c r="L72" s="122"/>
      <c r="M72" s="177"/>
      <c r="N72" s="122"/>
      <c r="O72" s="122"/>
      <c r="P72" s="80"/>
    </row>
    <row r="73" spans="1:16" s="7" customFormat="1" ht="24.75" customHeight="1" outlineLevel="1" x14ac:dyDescent="0.25">
      <c r="A73" s="140">
        <v>26</v>
      </c>
      <c r="B73" s="120"/>
      <c r="C73" s="122"/>
      <c r="D73" s="119"/>
      <c r="E73" s="141"/>
      <c r="F73" s="141"/>
      <c r="G73" s="168" t="str">
        <f t="shared" si="1"/>
        <v/>
      </c>
      <c r="H73" s="120"/>
      <c r="I73" s="119"/>
      <c r="J73" s="119"/>
      <c r="K73" s="121"/>
      <c r="L73" s="122"/>
      <c r="M73" s="177"/>
      <c r="N73" s="122"/>
      <c r="O73" s="122"/>
      <c r="P73" s="80"/>
    </row>
    <row r="74" spans="1:16" s="7" customFormat="1" ht="24.75" customHeight="1" outlineLevel="1" x14ac:dyDescent="0.25">
      <c r="A74" s="140">
        <v>27</v>
      </c>
      <c r="B74" s="120"/>
      <c r="C74" s="122"/>
      <c r="D74" s="119"/>
      <c r="E74" s="141"/>
      <c r="F74" s="141"/>
      <c r="G74" s="168" t="str">
        <f t="shared" si="1"/>
        <v/>
      </c>
      <c r="H74" s="120"/>
      <c r="I74" s="119"/>
      <c r="J74" s="119"/>
      <c r="K74" s="121"/>
      <c r="L74" s="122"/>
      <c r="M74" s="177"/>
      <c r="N74" s="122"/>
      <c r="O74" s="122"/>
      <c r="P74" s="80"/>
    </row>
    <row r="75" spans="1:16" s="7" customFormat="1" ht="24.75" customHeight="1" outlineLevel="1" x14ac:dyDescent="0.25">
      <c r="A75" s="140">
        <v>28</v>
      </c>
      <c r="B75" s="120"/>
      <c r="C75" s="122"/>
      <c r="D75" s="119"/>
      <c r="E75" s="141"/>
      <c r="F75" s="141"/>
      <c r="G75" s="168" t="str">
        <f t="shared" si="1"/>
        <v/>
      </c>
      <c r="H75" s="120"/>
      <c r="I75" s="119"/>
      <c r="J75" s="119"/>
      <c r="K75" s="121"/>
      <c r="L75" s="122"/>
      <c r="M75" s="177"/>
      <c r="N75" s="122"/>
      <c r="O75" s="122"/>
      <c r="P75" s="80"/>
    </row>
    <row r="76" spans="1:16" s="7" customFormat="1" ht="24.75" customHeight="1" outlineLevel="1" x14ac:dyDescent="0.25">
      <c r="A76" s="140">
        <v>29</v>
      </c>
      <c r="B76" s="120"/>
      <c r="C76" s="122"/>
      <c r="D76" s="119"/>
      <c r="E76" s="141"/>
      <c r="F76" s="141"/>
      <c r="G76" s="168" t="str">
        <f t="shared" si="1"/>
        <v/>
      </c>
      <c r="H76" s="120"/>
      <c r="I76" s="119"/>
      <c r="J76" s="119"/>
      <c r="K76" s="121"/>
      <c r="L76" s="122"/>
      <c r="M76" s="177"/>
      <c r="N76" s="122"/>
      <c r="O76" s="122"/>
      <c r="P76" s="80"/>
    </row>
    <row r="77" spans="1:16" s="7" customFormat="1" ht="24.75" customHeight="1" outlineLevel="1" x14ac:dyDescent="0.25">
      <c r="A77" s="140">
        <v>30</v>
      </c>
      <c r="B77" s="120"/>
      <c r="C77" s="122"/>
      <c r="D77" s="119"/>
      <c r="E77" s="141"/>
      <c r="F77" s="141"/>
      <c r="G77" s="168" t="str">
        <f t="shared" si="1"/>
        <v/>
      </c>
      <c r="H77" s="120"/>
      <c r="I77" s="119"/>
      <c r="J77" s="119"/>
      <c r="K77" s="121"/>
      <c r="L77" s="122"/>
      <c r="M77" s="177"/>
      <c r="N77" s="122"/>
      <c r="O77" s="122"/>
      <c r="P77" s="80"/>
    </row>
    <row r="78" spans="1:16" s="7" customFormat="1" ht="24.75" customHeight="1" outlineLevel="1" x14ac:dyDescent="0.25">
      <c r="A78" s="140">
        <v>31</v>
      </c>
      <c r="B78" s="120"/>
      <c r="C78" s="122"/>
      <c r="D78" s="119"/>
      <c r="E78" s="141"/>
      <c r="F78" s="141"/>
      <c r="G78" s="168" t="str">
        <f t="shared" ref="G78:G92" si="2">IF(AND(E78&lt;&gt;"",F78&lt;&gt;""),((F78-E78)/30),"")</f>
        <v/>
      </c>
      <c r="H78" s="120"/>
      <c r="I78" s="119"/>
      <c r="J78" s="119"/>
      <c r="K78" s="121"/>
      <c r="L78" s="122"/>
      <c r="M78" s="177"/>
      <c r="N78" s="122"/>
      <c r="O78" s="122"/>
      <c r="P78" s="80"/>
    </row>
    <row r="79" spans="1:16" s="7" customFormat="1" ht="24.75" customHeight="1" outlineLevel="1" x14ac:dyDescent="0.25">
      <c r="A79" s="140">
        <v>32</v>
      </c>
      <c r="B79" s="120"/>
      <c r="C79" s="122"/>
      <c r="D79" s="119"/>
      <c r="E79" s="141"/>
      <c r="F79" s="141"/>
      <c r="G79" s="168" t="str">
        <f t="shared" si="2"/>
        <v/>
      </c>
      <c r="H79" s="120"/>
      <c r="I79" s="119"/>
      <c r="J79" s="119"/>
      <c r="K79" s="121"/>
      <c r="L79" s="122"/>
      <c r="M79" s="177"/>
      <c r="N79" s="122"/>
      <c r="O79" s="122"/>
      <c r="P79" s="80"/>
    </row>
    <row r="80" spans="1:16" s="7" customFormat="1" ht="24.75" customHeight="1" outlineLevel="1" x14ac:dyDescent="0.25">
      <c r="A80" s="140">
        <v>33</v>
      </c>
      <c r="B80" s="120"/>
      <c r="C80" s="122"/>
      <c r="D80" s="119"/>
      <c r="E80" s="141"/>
      <c r="F80" s="141"/>
      <c r="G80" s="168" t="str">
        <f t="shared" si="2"/>
        <v/>
      </c>
      <c r="H80" s="120"/>
      <c r="I80" s="119"/>
      <c r="J80" s="119"/>
      <c r="K80" s="121"/>
      <c r="L80" s="122"/>
      <c r="M80" s="177"/>
      <c r="N80" s="122"/>
      <c r="O80" s="122"/>
      <c r="P80" s="80"/>
    </row>
    <row r="81" spans="1:16" s="7" customFormat="1" ht="24.75" customHeight="1" outlineLevel="1" x14ac:dyDescent="0.25">
      <c r="A81" s="140">
        <v>34</v>
      </c>
      <c r="B81" s="120"/>
      <c r="C81" s="122"/>
      <c r="D81" s="119"/>
      <c r="E81" s="141"/>
      <c r="F81" s="141"/>
      <c r="G81" s="168" t="str">
        <f t="shared" si="2"/>
        <v/>
      </c>
      <c r="H81" s="120"/>
      <c r="I81" s="119"/>
      <c r="J81" s="119"/>
      <c r="K81" s="121"/>
      <c r="L81" s="122"/>
      <c r="M81" s="177"/>
      <c r="N81" s="122"/>
      <c r="O81" s="122"/>
      <c r="P81" s="80"/>
    </row>
    <row r="82" spans="1:16" s="7" customFormat="1" ht="24.75" customHeight="1" outlineLevel="1" x14ac:dyDescent="0.25">
      <c r="A82" s="140">
        <v>35</v>
      </c>
      <c r="B82" s="120"/>
      <c r="C82" s="122"/>
      <c r="D82" s="119"/>
      <c r="E82" s="141"/>
      <c r="F82" s="141"/>
      <c r="G82" s="168" t="str">
        <f t="shared" si="2"/>
        <v/>
      </c>
      <c r="H82" s="120"/>
      <c r="I82" s="119"/>
      <c r="J82" s="119"/>
      <c r="K82" s="121"/>
      <c r="L82" s="122"/>
      <c r="M82" s="177"/>
      <c r="N82" s="122"/>
      <c r="O82" s="122"/>
      <c r="P82" s="80"/>
    </row>
    <row r="83" spans="1:16" s="7" customFormat="1" ht="24.75" customHeight="1" outlineLevel="1" x14ac:dyDescent="0.25">
      <c r="A83" s="140">
        <v>36</v>
      </c>
      <c r="B83" s="120"/>
      <c r="C83" s="122"/>
      <c r="D83" s="119"/>
      <c r="E83" s="141"/>
      <c r="F83" s="141"/>
      <c r="G83" s="168" t="str">
        <f t="shared" si="2"/>
        <v/>
      </c>
      <c r="H83" s="120"/>
      <c r="I83" s="119"/>
      <c r="J83" s="119"/>
      <c r="K83" s="121"/>
      <c r="L83" s="122"/>
      <c r="M83" s="177"/>
      <c r="N83" s="122"/>
      <c r="O83" s="122"/>
      <c r="P83" s="80"/>
    </row>
    <row r="84" spans="1:16" s="7" customFormat="1" ht="24.75" customHeight="1" outlineLevel="1" x14ac:dyDescent="0.25">
      <c r="A84" s="140">
        <v>37</v>
      </c>
      <c r="B84" s="120"/>
      <c r="C84" s="122"/>
      <c r="D84" s="119"/>
      <c r="E84" s="141"/>
      <c r="F84" s="141"/>
      <c r="G84" s="168" t="str">
        <f t="shared" si="2"/>
        <v/>
      </c>
      <c r="H84" s="120"/>
      <c r="I84" s="119"/>
      <c r="J84" s="119"/>
      <c r="K84" s="121"/>
      <c r="L84" s="122"/>
      <c r="M84" s="177"/>
      <c r="N84" s="122"/>
      <c r="O84" s="122"/>
      <c r="P84" s="80"/>
    </row>
    <row r="85" spans="1:16" s="7" customFormat="1" ht="24.75" customHeight="1" outlineLevel="1" x14ac:dyDescent="0.25">
      <c r="A85" s="140">
        <v>38</v>
      </c>
      <c r="B85" s="120"/>
      <c r="C85" s="122"/>
      <c r="D85" s="119"/>
      <c r="E85" s="141"/>
      <c r="F85" s="141"/>
      <c r="G85" s="168" t="str">
        <f t="shared" si="2"/>
        <v/>
      </c>
      <c r="H85" s="120"/>
      <c r="I85" s="119"/>
      <c r="J85" s="119"/>
      <c r="K85" s="121"/>
      <c r="L85" s="122"/>
      <c r="M85" s="177"/>
      <c r="N85" s="122"/>
      <c r="O85" s="122"/>
      <c r="P85" s="80"/>
    </row>
    <row r="86" spans="1:16" s="7" customFormat="1" ht="24.75" customHeight="1" outlineLevel="1" x14ac:dyDescent="0.25">
      <c r="A86" s="140">
        <v>39</v>
      </c>
      <c r="B86" s="120"/>
      <c r="C86" s="122"/>
      <c r="D86" s="119"/>
      <c r="E86" s="141"/>
      <c r="F86" s="141"/>
      <c r="G86" s="168" t="str">
        <f t="shared" si="2"/>
        <v/>
      </c>
      <c r="H86" s="120"/>
      <c r="I86" s="119"/>
      <c r="J86" s="119"/>
      <c r="K86" s="121"/>
      <c r="L86" s="122"/>
      <c r="M86" s="177"/>
      <c r="N86" s="122"/>
      <c r="O86" s="122"/>
      <c r="P86" s="80"/>
    </row>
    <row r="87" spans="1:16" s="7" customFormat="1" ht="24.75" customHeight="1" outlineLevel="1" x14ac:dyDescent="0.25">
      <c r="A87" s="140">
        <v>40</v>
      </c>
      <c r="B87" s="120"/>
      <c r="C87" s="122"/>
      <c r="D87" s="119"/>
      <c r="E87" s="141"/>
      <c r="F87" s="141"/>
      <c r="G87" s="168" t="str">
        <f t="shared" si="2"/>
        <v/>
      </c>
      <c r="H87" s="120"/>
      <c r="I87" s="119"/>
      <c r="J87" s="119"/>
      <c r="K87" s="121"/>
      <c r="L87" s="122"/>
      <c r="M87" s="177"/>
      <c r="N87" s="122"/>
      <c r="O87" s="122"/>
      <c r="P87" s="80"/>
    </row>
    <row r="88" spans="1:16" s="7" customFormat="1" ht="24.75" customHeight="1" outlineLevel="1" x14ac:dyDescent="0.25">
      <c r="A88" s="140">
        <v>41</v>
      </c>
      <c r="B88" s="120"/>
      <c r="C88" s="122"/>
      <c r="D88" s="119"/>
      <c r="E88" s="141"/>
      <c r="F88" s="141"/>
      <c r="G88" s="168" t="str">
        <f t="shared" si="2"/>
        <v/>
      </c>
      <c r="H88" s="120"/>
      <c r="I88" s="119"/>
      <c r="J88" s="119"/>
      <c r="K88" s="121"/>
      <c r="L88" s="122"/>
      <c r="M88" s="177"/>
      <c r="N88" s="122"/>
      <c r="O88" s="122"/>
      <c r="P88" s="80"/>
    </row>
    <row r="89" spans="1:16" s="7" customFormat="1" ht="24.75" customHeight="1" outlineLevel="1" x14ac:dyDescent="0.25">
      <c r="A89" s="140">
        <v>42</v>
      </c>
      <c r="B89" s="120"/>
      <c r="C89" s="122"/>
      <c r="D89" s="119"/>
      <c r="E89" s="141"/>
      <c r="F89" s="141"/>
      <c r="G89" s="168" t="str">
        <f t="shared" si="2"/>
        <v/>
      </c>
      <c r="H89" s="120"/>
      <c r="I89" s="119"/>
      <c r="J89" s="119"/>
      <c r="K89" s="121"/>
      <c r="L89" s="122"/>
      <c r="M89" s="177"/>
      <c r="N89" s="122"/>
      <c r="O89" s="122"/>
      <c r="P89" s="80"/>
    </row>
    <row r="90" spans="1:16" s="7" customFormat="1" ht="24.75" customHeight="1" outlineLevel="1" x14ac:dyDescent="0.25">
      <c r="A90" s="140">
        <v>43</v>
      </c>
      <c r="B90" s="120"/>
      <c r="C90" s="122"/>
      <c r="D90" s="119"/>
      <c r="E90" s="141"/>
      <c r="F90" s="141"/>
      <c r="G90" s="168" t="str">
        <f t="shared" si="2"/>
        <v/>
      </c>
      <c r="H90" s="120"/>
      <c r="I90" s="119"/>
      <c r="J90" s="119"/>
      <c r="K90" s="121"/>
      <c r="L90" s="122"/>
      <c r="M90" s="177"/>
      <c r="N90" s="122"/>
      <c r="O90" s="122"/>
      <c r="P90" s="80"/>
    </row>
    <row r="91" spans="1:16" s="7" customFormat="1" ht="24.75" customHeight="1" outlineLevel="1" x14ac:dyDescent="0.25">
      <c r="A91" s="140">
        <v>44</v>
      </c>
      <c r="B91" s="120"/>
      <c r="C91" s="122"/>
      <c r="D91" s="119"/>
      <c r="E91" s="141"/>
      <c r="F91" s="141"/>
      <c r="G91" s="168" t="str">
        <f>IF(AND(E91&lt;&gt;"",F91&lt;&gt;""),((F91-E91)/30),"")</f>
        <v/>
      </c>
      <c r="H91" s="120"/>
      <c r="I91" s="119"/>
      <c r="J91" s="119"/>
      <c r="K91" s="121"/>
      <c r="L91" s="122"/>
      <c r="M91" s="177"/>
      <c r="N91" s="122"/>
      <c r="O91" s="122"/>
      <c r="P91" s="80"/>
    </row>
    <row r="92" spans="1:16" s="7" customFormat="1" ht="24.75" customHeight="1" outlineLevel="1" x14ac:dyDescent="0.25">
      <c r="A92" s="140">
        <v>45</v>
      </c>
      <c r="B92" s="120"/>
      <c r="C92" s="122"/>
      <c r="D92" s="119"/>
      <c r="E92" s="141"/>
      <c r="F92" s="141"/>
      <c r="G92" s="168" t="str">
        <f t="shared" si="2"/>
        <v/>
      </c>
      <c r="H92" s="120"/>
      <c r="I92" s="119"/>
      <c r="J92" s="119"/>
      <c r="K92" s="121"/>
      <c r="L92" s="122"/>
      <c r="M92" s="177"/>
      <c r="N92" s="122"/>
      <c r="O92" s="122"/>
      <c r="P92" s="80"/>
    </row>
    <row r="93" spans="1:16" s="7" customFormat="1" ht="24.75" customHeight="1" outlineLevel="1" x14ac:dyDescent="0.25">
      <c r="A93" s="140">
        <v>46</v>
      </c>
      <c r="B93" s="120"/>
      <c r="C93" s="122"/>
      <c r="D93" s="119"/>
      <c r="E93" s="141"/>
      <c r="F93" s="141"/>
      <c r="G93" s="168" t="str">
        <f t="shared" si="1"/>
        <v/>
      </c>
      <c r="H93" s="120"/>
      <c r="I93" s="119"/>
      <c r="J93" s="119"/>
      <c r="K93" s="121"/>
      <c r="L93" s="122"/>
      <c r="M93" s="177"/>
      <c r="N93" s="122"/>
      <c r="O93" s="122"/>
      <c r="P93" s="80"/>
    </row>
    <row r="94" spans="1:16" s="7" customFormat="1" ht="24.75" customHeight="1" outlineLevel="1" x14ac:dyDescent="0.25">
      <c r="A94" s="140">
        <v>47</v>
      </c>
      <c r="B94" s="120"/>
      <c r="C94" s="122"/>
      <c r="D94" s="119"/>
      <c r="E94" s="141"/>
      <c r="F94" s="141"/>
      <c r="G94" s="168" t="str">
        <f t="shared" si="1"/>
        <v/>
      </c>
      <c r="H94" s="120"/>
      <c r="I94" s="119"/>
      <c r="J94" s="119"/>
      <c r="K94" s="121"/>
      <c r="L94" s="122"/>
      <c r="M94" s="177"/>
      <c r="N94" s="122"/>
      <c r="O94" s="122"/>
      <c r="P94" s="80"/>
    </row>
    <row r="95" spans="1:16" s="7" customFormat="1" ht="24.75" customHeight="1" outlineLevel="1" x14ac:dyDescent="0.25">
      <c r="A95" s="140">
        <v>48</v>
      </c>
      <c r="B95" s="120"/>
      <c r="C95" s="122"/>
      <c r="D95" s="119"/>
      <c r="E95" s="141"/>
      <c r="F95" s="141"/>
      <c r="G95" s="168" t="str">
        <f t="shared" si="1"/>
        <v/>
      </c>
      <c r="H95" s="120"/>
      <c r="I95" s="119"/>
      <c r="J95" s="119"/>
      <c r="K95" s="121"/>
      <c r="L95" s="122"/>
      <c r="M95" s="177"/>
      <c r="N95" s="122"/>
      <c r="O95" s="122"/>
      <c r="P95" s="80"/>
    </row>
    <row r="96" spans="1:16" s="7" customFormat="1" ht="24.75" customHeight="1" outlineLevel="1" x14ac:dyDescent="0.25">
      <c r="A96" s="140">
        <v>49</v>
      </c>
      <c r="B96" s="120"/>
      <c r="C96" s="122"/>
      <c r="D96" s="119"/>
      <c r="E96" s="141"/>
      <c r="F96" s="141"/>
      <c r="G96" s="168" t="str">
        <f t="shared" si="1"/>
        <v/>
      </c>
      <c r="H96" s="120"/>
      <c r="I96" s="119"/>
      <c r="J96" s="119"/>
      <c r="K96" s="121"/>
      <c r="L96" s="122"/>
      <c r="M96" s="177"/>
      <c r="N96" s="122"/>
      <c r="O96" s="122"/>
      <c r="P96" s="80"/>
    </row>
    <row r="97" spans="1:16" s="7" customFormat="1" ht="24.75" customHeight="1" outlineLevel="1" x14ac:dyDescent="0.25">
      <c r="A97" s="140">
        <v>50</v>
      </c>
      <c r="B97" s="120"/>
      <c r="C97" s="122"/>
      <c r="D97" s="119"/>
      <c r="E97" s="141"/>
      <c r="F97" s="141"/>
      <c r="G97" s="168" t="str">
        <f t="shared" si="1"/>
        <v/>
      </c>
      <c r="H97" s="120"/>
      <c r="I97" s="119"/>
      <c r="J97" s="119"/>
      <c r="K97" s="121"/>
      <c r="L97" s="122"/>
      <c r="M97" s="177"/>
      <c r="N97" s="122"/>
      <c r="O97" s="122"/>
      <c r="P97" s="80"/>
    </row>
    <row r="98" spans="1:16" s="7" customFormat="1" ht="24.75" customHeight="1" outlineLevel="1" x14ac:dyDescent="0.25">
      <c r="A98" s="140">
        <v>51</v>
      </c>
      <c r="B98" s="120"/>
      <c r="C98" s="122"/>
      <c r="D98" s="119"/>
      <c r="E98" s="141"/>
      <c r="F98" s="141"/>
      <c r="G98" s="168" t="str">
        <f t="shared" si="1"/>
        <v/>
      </c>
      <c r="H98" s="120"/>
      <c r="I98" s="119"/>
      <c r="J98" s="119"/>
      <c r="K98" s="121"/>
      <c r="L98" s="122"/>
      <c r="M98" s="177"/>
      <c r="N98" s="122"/>
      <c r="O98" s="122"/>
      <c r="P98" s="80"/>
    </row>
    <row r="99" spans="1:16" s="7" customFormat="1" ht="24.75" customHeight="1" outlineLevel="1" x14ac:dyDescent="0.25">
      <c r="A99" s="140">
        <v>52</v>
      </c>
      <c r="B99" s="120"/>
      <c r="C99" s="122"/>
      <c r="D99" s="119"/>
      <c r="E99" s="141"/>
      <c r="F99" s="141"/>
      <c r="G99" s="168" t="str">
        <f t="shared" si="1"/>
        <v/>
      </c>
      <c r="H99" s="120"/>
      <c r="I99" s="119"/>
      <c r="J99" s="119"/>
      <c r="K99" s="121"/>
      <c r="L99" s="122"/>
      <c r="M99" s="177"/>
      <c r="N99" s="122"/>
      <c r="O99" s="122"/>
      <c r="P99" s="80"/>
    </row>
    <row r="100" spans="1:16" s="7" customFormat="1" ht="24.75" customHeight="1" outlineLevel="1" x14ac:dyDescent="0.25">
      <c r="A100" s="140">
        <v>53</v>
      </c>
      <c r="B100" s="120"/>
      <c r="C100" s="122"/>
      <c r="D100" s="119"/>
      <c r="E100" s="141"/>
      <c r="F100" s="141"/>
      <c r="G100" s="168" t="str">
        <f t="shared" si="1"/>
        <v/>
      </c>
      <c r="H100" s="120"/>
      <c r="I100" s="119"/>
      <c r="J100" s="119"/>
      <c r="K100" s="121"/>
      <c r="L100" s="122"/>
      <c r="M100" s="177"/>
      <c r="N100" s="122"/>
      <c r="O100" s="122"/>
      <c r="P100" s="80"/>
    </row>
    <row r="101" spans="1:16" s="7" customFormat="1" ht="24.75" customHeight="1" outlineLevel="1" x14ac:dyDescent="0.25">
      <c r="A101" s="140">
        <v>54</v>
      </c>
      <c r="B101" s="120"/>
      <c r="C101" s="122"/>
      <c r="D101" s="119"/>
      <c r="E101" s="141"/>
      <c r="F101" s="141"/>
      <c r="G101" s="168" t="str">
        <f t="shared" si="1"/>
        <v/>
      </c>
      <c r="H101" s="120"/>
      <c r="I101" s="119"/>
      <c r="J101" s="119"/>
      <c r="K101" s="121"/>
      <c r="L101" s="122"/>
      <c r="M101" s="177"/>
      <c r="N101" s="122"/>
      <c r="O101" s="122"/>
      <c r="P101" s="80"/>
    </row>
    <row r="102" spans="1:16" s="7" customFormat="1" ht="24.75" customHeight="1" outlineLevel="1" x14ac:dyDescent="0.25">
      <c r="A102" s="140">
        <v>55</v>
      </c>
      <c r="B102" s="120"/>
      <c r="C102" s="122"/>
      <c r="D102" s="119"/>
      <c r="E102" s="141"/>
      <c r="F102" s="141"/>
      <c r="G102" s="168" t="str">
        <f t="shared" si="1"/>
        <v/>
      </c>
      <c r="H102" s="120"/>
      <c r="I102" s="119"/>
      <c r="J102" s="119"/>
      <c r="K102" s="121"/>
      <c r="L102" s="122"/>
      <c r="M102" s="177"/>
      <c r="N102" s="122"/>
      <c r="O102" s="122"/>
      <c r="P102" s="80"/>
    </row>
    <row r="103" spans="1:16" s="7" customFormat="1" ht="24.75" customHeight="1" outlineLevel="1" x14ac:dyDescent="0.25">
      <c r="A103" s="140">
        <v>56</v>
      </c>
      <c r="B103" s="120"/>
      <c r="C103" s="122"/>
      <c r="D103" s="119"/>
      <c r="E103" s="141"/>
      <c r="F103" s="141"/>
      <c r="G103" s="168" t="str">
        <f t="shared" si="1"/>
        <v/>
      </c>
      <c r="H103" s="120"/>
      <c r="I103" s="119"/>
      <c r="J103" s="119"/>
      <c r="K103" s="121"/>
      <c r="L103" s="122"/>
      <c r="M103" s="177"/>
      <c r="N103" s="122"/>
      <c r="O103" s="122"/>
      <c r="P103" s="80"/>
    </row>
    <row r="104" spans="1:16" s="7" customFormat="1" ht="24.75" customHeight="1" outlineLevel="1" x14ac:dyDescent="0.25">
      <c r="A104" s="140">
        <v>57</v>
      </c>
      <c r="B104" s="120"/>
      <c r="C104" s="122"/>
      <c r="D104" s="119"/>
      <c r="E104" s="141"/>
      <c r="F104" s="141"/>
      <c r="G104" s="168" t="str">
        <f t="shared" si="1"/>
        <v/>
      </c>
      <c r="H104" s="120"/>
      <c r="I104" s="119"/>
      <c r="J104" s="119"/>
      <c r="K104" s="121"/>
      <c r="L104" s="122"/>
      <c r="M104" s="177"/>
      <c r="N104" s="122"/>
      <c r="O104" s="122"/>
      <c r="P104" s="80"/>
    </row>
    <row r="105" spans="1:16" s="7" customFormat="1" ht="24.75" customHeight="1" outlineLevel="1" x14ac:dyDescent="0.25">
      <c r="A105" s="140">
        <v>58</v>
      </c>
      <c r="B105" s="120"/>
      <c r="C105" s="122"/>
      <c r="D105" s="119"/>
      <c r="E105" s="141"/>
      <c r="F105" s="141"/>
      <c r="G105" s="168" t="str">
        <f t="shared" si="1"/>
        <v/>
      </c>
      <c r="H105" s="120"/>
      <c r="I105" s="119"/>
      <c r="J105" s="119"/>
      <c r="K105" s="121"/>
      <c r="L105" s="122"/>
      <c r="M105" s="177"/>
      <c r="N105" s="122"/>
      <c r="O105" s="122"/>
      <c r="P105" s="80"/>
    </row>
    <row r="106" spans="1:16" s="7" customFormat="1" ht="24.75" customHeight="1" outlineLevel="1" x14ac:dyDescent="0.25">
      <c r="A106" s="140">
        <v>59</v>
      </c>
      <c r="B106" s="120"/>
      <c r="C106" s="122"/>
      <c r="D106" s="119"/>
      <c r="E106" s="141"/>
      <c r="F106" s="141"/>
      <c r="G106" s="168" t="str">
        <f t="shared" si="1"/>
        <v/>
      </c>
      <c r="H106" s="120"/>
      <c r="I106" s="119"/>
      <c r="J106" s="119"/>
      <c r="K106" s="121"/>
      <c r="L106" s="122"/>
      <c r="M106" s="177"/>
      <c r="N106" s="122"/>
      <c r="O106" s="122"/>
      <c r="P106" s="80"/>
    </row>
    <row r="107" spans="1:16" s="7" customFormat="1" ht="24.75" customHeight="1" outlineLevel="1" thickBot="1" x14ac:dyDescent="0.3">
      <c r="A107" s="140">
        <v>60</v>
      </c>
      <c r="B107" s="120"/>
      <c r="C107" s="122"/>
      <c r="D107" s="119"/>
      <c r="E107" s="141"/>
      <c r="F107" s="141"/>
      <c r="G107" s="168" t="str">
        <f t="shared" si="1"/>
        <v/>
      </c>
      <c r="H107" s="120"/>
      <c r="I107" s="119"/>
      <c r="J107" s="119"/>
      <c r="K107" s="121"/>
      <c r="L107" s="122"/>
      <c r="M107" s="177"/>
      <c r="N107" s="122"/>
      <c r="O107" s="122"/>
      <c r="P107" s="80"/>
    </row>
    <row r="108" spans="1:16" ht="29.45" customHeight="1" thickBot="1" x14ac:dyDescent="0.3">
      <c r="O108" s="181" t="str">
        <f>HYPERLINK("#Integrante_5!A1","INICIO")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71" t="s">
        <v>2672</v>
      </c>
      <c r="C114" s="172" t="s">
        <v>31</v>
      </c>
      <c r="D114" s="119"/>
      <c r="E114" s="141"/>
      <c r="F114" s="141"/>
      <c r="G114" s="168" t="str">
        <f>IF(AND(E114&lt;&gt;"",F114&lt;&gt;""),((F114-E114)/30),"")</f>
        <v/>
      </c>
      <c r="H114" s="120"/>
      <c r="I114" s="119"/>
      <c r="J114" s="119"/>
      <c r="K114" s="121"/>
      <c r="L114" s="101" t="str">
        <f>+IF(AND(K114&gt;0,O114="Ejecución"),(K114/877802)*Tabla2812[[#This Row],[% participación]],IF(AND(K114&gt;0,O114&lt;&gt;"Ejecución"),"-",""))</f>
        <v/>
      </c>
      <c r="M114" s="122"/>
      <c r="N114" s="116" t="str">
        <f>+IF(M142="No",1,IF(M142="Si","Ingrese %",""))</f>
        <v/>
      </c>
      <c r="O114" s="173" t="s">
        <v>1150</v>
      </c>
      <c r="P114" s="79"/>
    </row>
    <row r="115" spans="1:16" s="6" customFormat="1" ht="24.75" customHeight="1" x14ac:dyDescent="0.25">
      <c r="A115" s="139">
        <v>2</v>
      </c>
      <c r="B115" s="171" t="s">
        <v>2672</v>
      </c>
      <c r="C115" s="172" t="s">
        <v>31</v>
      </c>
      <c r="D115" s="119"/>
      <c r="E115" s="141"/>
      <c r="F115" s="141"/>
      <c r="G115" s="168" t="str">
        <f t="shared" ref="G115:G158" si="3">IF(AND(E115&lt;&gt;"",F115&lt;&gt;""),((F115-E115)/30),"")</f>
        <v/>
      </c>
      <c r="H115" s="120"/>
      <c r="I115" s="119"/>
      <c r="J115" s="119"/>
      <c r="K115" s="68"/>
      <c r="L115" s="101" t="str">
        <f>+IF(AND(K115&gt;0,O115="Ejecución"),(K115/877802)*Tabla2812[[#This Row],[% participación]],IF(AND(K115&gt;0,O115&lt;&gt;"Ejecución"),"-",""))</f>
        <v/>
      </c>
      <c r="M115" s="122"/>
      <c r="N115" s="116" t="str">
        <f>+IF(M142="No",1,IF(M142="Si","Ingrese %",""))</f>
        <v/>
      </c>
      <c r="O115" s="173" t="s">
        <v>1150</v>
      </c>
      <c r="P115" s="79"/>
    </row>
    <row r="116" spans="1:16" s="6" customFormat="1" ht="24.75" customHeight="1" x14ac:dyDescent="0.25">
      <c r="A116" s="139">
        <v>3</v>
      </c>
      <c r="B116" s="171" t="s">
        <v>2672</v>
      </c>
      <c r="C116" s="172" t="s">
        <v>31</v>
      </c>
      <c r="D116" s="119"/>
      <c r="E116" s="141"/>
      <c r="F116" s="141"/>
      <c r="G116" s="168" t="str">
        <f t="shared" si="3"/>
        <v/>
      </c>
      <c r="H116" s="120"/>
      <c r="I116" s="119"/>
      <c r="J116" s="119"/>
      <c r="K116" s="68"/>
      <c r="L116" s="101" t="str">
        <f>+IF(AND(K116&gt;0,O116="Ejecución"),(K116/877802)*Tabla2812[[#This Row],[% participación]],IF(AND(K116&gt;0,O116&lt;&gt;"Ejecución"),"-",""))</f>
        <v/>
      </c>
      <c r="M116" s="122"/>
      <c r="N116" s="116" t="str">
        <f t="shared" ref="N116:N158" si="4">+IF(M116="No",1,IF(M116="Si","Ingrese %",""))</f>
        <v/>
      </c>
      <c r="O116" s="173" t="s">
        <v>1150</v>
      </c>
      <c r="P116" s="79"/>
    </row>
    <row r="117" spans="1:16" s="6" customFormat="1" ht="24.75" customHeight="1" outlineLevel="1" x14ac:dyDescent="0.25">
      <c r="A117" s="139">
        <v>4</v>
      </c>
      <c r="B117" s="171" t="s">
        <v>2672</v>
      </c>
      <c r="C117" s="172" t="s">
        <v>31</v>
      </c>
      <c r="D117" s="119"/>
      <c r="E117" s="141"/>
      <c r="F117" s="141"/>
      <c r="G117" s="168" t="str">
        <f t="shared" si="3"/>
        <v/>
      </c>
      <c r="H117" s="120"/>
      <c r="I117" s="119"/>
      <c r="J117" s="119"/>
      <c r="K117" s="68"/>
      <c r="L117" s="101" t="str">
        <f>+IF(AND(K117&gt;0,O117="Ejecución"),(K117/877802)*Tabla2812[[#This Row],[% participación]],IF(AND(K117&gt;0,O117&lt;&gt;"Ejecución"),"-",""))</f>
        <v/>
      </c>
      <c r="M117" s="122"/>
      <c r="N117" s="116" t="str">
        <f t="shared" si="4"/>
        <v/>
      </c>
      <c r="O117" s="173" t="s">
        <v>1150</v>
      </c>
      <c r="P117" s="79"/>
    </row>
    <row r="118" spans="1:16" s="7" customFormat="1" ht="24.75" customHeight="1" outlineLevel="1" x14ac:dyDescent="0.25">
      <c r="A118" s="140">
        <v>5</v>
      </c>
      <c r="B118" s="171" t="s">
        <v>2672</v>
      </c>
      <c r="C118" s="172" t="s">
        <v>31</v>
      </c>
      <c r="D118" s="119"/>
      <c r="E118" s="141"/>
      <c r="F118" s="141"/>
      <c r="G118" s="168" t="str">
        <f t="shared" si="3"/>
        <v/>
      </c>
      <c r="H118" s="120"/>
      <c r="I118" s="119"/>
      <c r="J118" s="119"/>
      <c r="K118" s="68"/>
      <c r="L118" s="101" t="str">
        <f>+IF(AND(K118&gt;0,O118="Ejecución"),(K118/877802)*Tabla2812[[#This Row],[% participación]],IF(AND(K118&gt;0,O118&lt;&gt;"Ejecución"),"-",""))</f>
        <v/>
      </c>
      <c r="M118" s="122"/>
      <c r="N118" s="116" t="str">
        <f t="shared" si="4"/>
        <v/>
      </c>
      <c r="O118" s="173" t="s">
        <v>1150</v>
      </c>
      <c r="P118" s="80"/>
    </row>
    <row r="119" spans="1:16" s="7" customFormat="1" ht="24.75" customHeight="1" outlineLevel="1" x14ac:dyDescent="0.25">
      <c r="A119" s="140">
        <v>6</v>
      </c>
      <c r="B119" s="171" t="s">
        <v>2672</v>
      </c>
      <c r="C119" s="172" t="s">
        <v>31</v>
      </c>
      <c r="D119" s="119"/>
      <c r="E119" s="141"/>
      <c r="F119" s="141"/>
      <c r="G119" s="168" t="str">
        <f t="shared" si="3"/>
        <v/>
      </c>
      <c r="H119" s="120"/>
      <c r="I119" s="119"/>
      <c r="J119" s="119"/>
      <c r="K119" s="68"/>
      <c r="L119" s="101" t="str">
        <f>+IF(AND(K119&gt;0,O119="Ejecución"),(K119/877802)*Tabla2812[[#This Row],[% participación]],IF(AND(K119&gt;0,O119&lt;&gt;"Ejecución"),"-",""))</f>
        <v/>
      </c>
      <c r="M119" s="122"/>
      <c r="N119" s="116" t="str">
        <f t="shared" si="4"/>
        <v/>
      </c>
      <c r="O119" s="173" t="s">
        <v>1150</v>
      </c>
      <c r="P119" s="80"/>
    </row>
    <row r="120" spans="1:16" s="7" customFormat="1" ht="24.75" customHeight="1" outlineLevel="1" x14ac:dyDescent="0.25">
      <c r="A120" s="140">
        <v>7</v>
      </c>
      <c r="B120" s="171" t="s">
        <v>2672</v>
      </c>
      <c r="C120" s="172" t="s">
        <v>31</v>
      </c>
      <c r="D120" s="119"/>
      <c r="E120" s="141"/>
      <c r="F120" s="141"/>
      <c r="G120" s="168" t="str">
        <f t="shared" si="3"/>
        <v/>
      </c>
      <c r="H120" s="120"/>
      <c r="I120" s="119"/>
      <c r="J120" s="119"/>
      <c r="K120" s="68"/>
      <c r="L120" s="101" t="str">
        <f>+IF(AND(K120&gt;0,O120="Ejecución"),(K120/877802)*Tabla2812[[#This Row],[% participación]],IF(AND(K120&gt;0,O120&lt;&gt;"Ejecución"),"-",""))</f>
        <v/>
      </c>
      <c r="M120" s="122"/>
      <c r="N120" s="116" t="str">
        <f t="shared" si="4"/>
        <v/>
      </c>
      <c r="O120" s="173" t="s">
        <v>1150</v>
      </c>
      <c r="P120" s="80"/>
    </row>
    <row r="121" spans="1:16" s="7" customFormat="1" ht="24.75" customHeight="1" outlineLevel="1" x14ac:dyDescent="0.25">
      <c r="A121" s="140">
        <v>8</v>
      </c>
      <c r="B121" s="171" t="s">
        <v>2672</v>
      </c>
      <c r="C121" s="172" t="s">
        <v>31</v>
      </c>
      <c r="D121" s="119"/>
      <c r="E121" s="141"/>
      <c r="F121" s="141"/>
      <c r="G121" s="168" t="str">
        <f t="shared" si="3"/>
        <v/>
      </c>
      <c r="H121" s="118"/>
      <c r="I121" s="119"/>
      <c r="J121" s="119"/>
      <c r="K121" s="68"/>
      <c r="L121" s="101" t="str">
        <f>+IF(AND(K121&gt;0,O121="Ejecución"),(K121/877802)*Tabla2812[[#This Row],[% participación]],IF(AND(K121&gt;0,O121&lt;&gt;"Ejecución"),"-",""))</f>
        <v/>
      </c>
      <c r="M121" s="122"/>
      <c r="N121" s="116" t="str">
        <f t="shared" si="4"/>
        <v/>
      </c>
      <c r="O121" s="173" t="s">
        <v>1150</v>
      </c>
      <c r="P121" s="80"/>
    </row>
    <row r="122" spans="1:16" s="7" customFormat="1" ht="24.75" customHeight="1" outlineLevel="1" x14ac:dyDescent="0.25">
      <c r="A122" s="140">
        <v>9</v>
      </c>
      <c r="B122" s="171" t="s">
        <v>2672</v>
      </c>
      <c r="C122" s="172" t="s">
        <v>31</v>
      </c>
      <c r="D122" s="119"/>
      <c r="E122" s="141"/>
      <c r="F122" s="141"/>
      <c r="G122" s="168" t="str">
        <f t="shared" si="3"/>
        <v/>
      </c>
      <c r="H122" s="120"/>
      <c r="I122" s="119"/>
      <c r="J122" s="119"/>
      <c r="K122" s="68"/>
      <c r="L122" s="101" t="str">
        <f>+IF(AND(K122&gt;0,O122="Ejecución"),(K122/877802)*Tabla2812[[#This Row],[% participación]],IF(AND(K122&gt;0,O122&lt;&gt;"Ejecución"),"-",""))</f>
        <v/>
      </c>
      <c r="M122" s="122"/>
      <c r="N122" s="116" t="str">
        <f t="shared" si="4"/>
        <v/>
      </c>
      <c r="O122" s="173" t="s">
        <v>1150</v>
      </c>
      <c r="P122" s="80"/>
    </row>
    <row r="123" spans="1:16" s="7" customFormat="1" ht="24.75" customHeight="1" outlineLevel="1" x14ac:dyDescent="0.25">
      <c r="A123" s="140">
        <v>10</v>
      </c>
      <c r="B123" s="171" t="s">
        <v>2672</v>
      </c>
      <c r="C123" s="172" t="s">
        <v>31</v>
      </c>
      <c r="D123" s="119"/>
      <c r="E123" s="141"/>
      <c r="F123" s="141"/>
      <c r="G123" s="168" t="str">
        <f t="shared" si="3"/>
        <v/>
      </c>
      <c r="H123" s="120"/>
      <c r="I123" s="119"/>
      <c r="J123" s="119"/>
      <c r="K123" s="68"/>
      <c r="L123" s="101" t="str">
        <f>+IF(AND(K123&gt;0,O123="Ejecución"),(K123/877802)*Tabla2812[[#This Row],[% participación]],IF(AND(K123&gt;0,O123&lt;&gt;"Ejecución"),"-",""))</f>
        <v/>
      </c>
      <c r="M123" s="122"/>
      <c r="N123" s="116" t="str">
        <f t="shared" si="4"/>
        <v/>
      </c>
      <c r="O123" s="173" t="s">
        <v>1150</v>
      </c>
      <c r="P123" s="80"/>
    </row>
    <row r="124" spans="1:16" s="7" customFormat="1" ht="24.75" customHeight="1" outlineLevel="1" x14ac:dyDescent="0.25">
      <c r="A124" s="140">
        <v>11</v>
      </c>
      <c r="B124" s="171" t="s">
        <v>2672</v>
      </c>
      <c r="C124" s="172" t="s">
        <v>31</v>
      </c>
      <c r="D124" s="119"/>
      <c r="E124" s="141"/>
      <c r="F124" s="141"/>
      <c r="G124" s="168" t="str">
        <f t="shared" si="3"/>
        <v/>
      </c>
      <c r="H124" s="120"/>
      <c r="I124" s="119"/>
      <c r="J124" s="119"/>
      <c r="K124" s="68"/>
      <c r="L124" s="101" t="str">
        <f>+IF(AND(K124&gt;0,O124="Ejecución"),(K124/877802)*Tabla2812[[#This Row],[% participación]],IF(AND(K124&gt;0,O124&lt;&gt;"Ejecución"),"-",""))</f>
        <v/>
      </c>
      <c r="M124" s="122"/>
      <c r="N124" s="116" t="str">
        <f t="shared" si="4"/>
        <v/>
      </c>
      <c r="O124" s="173" t="s">
        <v>1150</v>
      </c>
      <c r="P124" s="80"/>
    </row>
    <row r="125" spans="1:16" s="7" customFormat="1" ht="24.75" customHeight="1" outlineLevel="1" x14ac:dyDescent="0.25">
      <c r="A125" s="140">
        <v>12</v>
      </c>
      <c r="B125" s="171" t="s">
        <v>2672</v>
      </c>
      <c r="C125" s="172" t="s">
        <v>31</v>
      </c>
      <c r="D125" s="119"/>
      <c r="E125" s="141"/>
      <c r="F125" s="141"/>
      <c r="G125" s="168" t="str">
        <f t="shared" si="3"/>
        <v/>
      </c>
      <c r="H125" s="120"/>
      <c r="I125" s="119"/>
      <c r="J125" s="119"/>
      <c r="K125" s="68"/>
      <c r="L125" s="101" t="str">
        <f>+IF(AND(K125&gt;0,O125="Ejecución"),(K125/877802)*Tabla2812[[#This Row],[% participación]],IF(AND(K125&gt;0,O125&lt;&gt;"Ejecución"),"-",""))</f>
        <v/>
      </c>
      <c r="M125" s="122"/>
      <c r="N125" s="116" t="str">
        <f t="shared" si="4"/>
        <v/>
      </c>
      <c r="O125" s="173" t="s">
        <v>1150</v>
      </c>
      <c r="P125" s="80"/>
    </row>
    <row r="126" spans="1:16" s="7" customFormat="1" ht="24.75" customHeight="1" outlineLevel="1" x14ac:dyDescent="0.25">
      <c r="A126" s="140">
        <v>13</v>
      </c>
      <c r="B126" s="171" t="s">
        <v>2672</v>
      </c>
      <c r="C126" s="172" t="s">
        <v>31</v>
      </c>
      <c r="D126" s="119"/>
      <c r="E126" s="141"/>
      <c r="F126" s="141"/>
      <c r="G126" s="168" t="str">
        <f t="shared" si="3"/>
        <v/>
      </c>
      <c r="H126" s="120"/>
      <c r="I126" s="119"/>
      <c r="J126" s="119"/>
      <c r="K126" s="68"/>
      <c r="L126" s="101" t="str">
        <f>+IF(AND(K126&gt;0,O126="Ejecución"),(K126/877802)*Tabla2812[[#This Row],[% participación]],IF(AND(K126&gt;0,O126&lt;&gt;"Ejecución"),"-",""))</f>
        <v/>
      </c>
      <c r="M126" s="122"/>
      <c r="N126" s="116" t="str">
        <f t="shared" si="4"/>
        <v/>
      </c>
      <c r="O126" s="173" t="s">
        <v>1150</v>
      </c>
      <c r="P126" s="80"/>
    </row>
    <row r="127" spans="1:16" s="7" customFormat="1" ht="24.75" customHeight="1" outlineLevel="1" x14ac:dyDescent="0.25">
      <c r="A127" s="140">
        <v>14</v>
      </c>
      <c r="B127" s="171" t="s">
        <v>2672</v>
      </c>
      <c r="C127" s="172" t="s">
        <v>31</v>
      </c>
      <c r="D127" s="119"/>
      <c r="E127" s="141"/>
      <c r="F127" s="141"/>
      <c r="G127" s="168" t="str">
        <f t="shared" si="3"/>
        <v/>
      </c>
      <c r="H127" s="120"/>
      <c r="I127" s="119"/>
      <c r="J127" s="119"/>
      <c r="K127" s="68"/>
      <c r="L127" s="101" t="str">
        <f>+IF(AND(K127&gt;0,O127="Ejecución"),(K127/877802)*Tabla2812[[#This Row],[% participación]],IF(AND(K127&gt;0,O127&lt;&gt;"Ejecución"),"-",""))</f>
        <v/>
      </c>
      <c r="M127" s="122"/>
      <c r="N127" s="116" t="str">
        <f t="shared" si="4"/>
        <v/>
      </c>
      <c r="O127" s="173" t="s">
        <v>1150</v>
      </c>
      <c r="P127" s="80"/>
    </row>
    <row r="128" spans="1:16" s="7" customFormat="1" ht="24.75" customHeight="1" outlineLevel="1" x14ac:dyDescent="0.25">
      <c r="A128" s="140">
        <v>15</v>
      </c>
      <c r="B128" s="171" t="s">
        <v>2672</v>
      </c>
      <c r="C128" s="172" t="s">
        <v>31</v>
      </c>
      <c r="D128" s="119"/>
      <c r="E128" s="141"/>
      <c r="F128" s="141"/>
      <c r="G128" s="168" t="str">
        <f t="shared" si="3"/>
        <v/>
      </c>
      <c r="H128" s="120"/>
      <c r="I128" s="119"/>
      <c r="J128" s="119"/>
      <c r="K128" s="68"/>
      <c r="L128" s="101" t="str">
        <f>+IF(AND(K128&gt;0,O128="Ejecución"),(K128/877802)*Tabla2812[[#This Row],[% participación]],IF(AND(K128&gt;0,O128&lt;&gt;"Ejecución"),"-",""))</f>
        <v/>
      </c>
      <c r="M128" s="122"/>
      <c r="N128" s="116" t="str">
        <f t="shared" si="4"/>
        <v/>
      </c>
      <c r="O128" s="173" t="s">
        <v>1150</v>
      </c>
      <c r="P128" s="80"/>
    </row>
    <row r="129" spans="1:16" s="7" customFormat="1" ht="24.75" customHeight="1" outlineLevel="1" x14ac:dyDescent="0.25">
      <c r="A129" s="140">
        <v>16</v>
      </c>
      <c r="B129" s="171" t="s">
        <v>2672</v>
      </c>
      <c r="C129" s="172" t="s">
        <v>31</v>
      </c>
      <c r="D129" s="119"/>
      <c r="E129" s="141"/>
      <c r="F129" s="141"/>
      <c r="G129" s="168" t="str">
        <f t="shared" si="3"/>
        <v/>
      </c>
      <c r="H129" s="120"/>
      <c r="I129" s="119"/>
      <c r="J129" s="119"/>
      <c r="K129" s="68"/>
      <c r="L129" s="101" t="str">
        <f>+IF(AND(K129&gt;0,O129="Ejecución"),(K129/877802)*Tabla2812[[#This Row],[% participación]],IF(AND(K129&gt;0,O129&lt;&gt;"Ejecución"),"-",""))</f>
        <v/>
      </c>
      <c r="M129" s="122"/>
      <c r="N129" s="116" t="str">
        <f t="shared" si="4"/>
        <v/>
      </c>
      <c r="O129" s="173" t="s">
        <v>1150</v>
      </c>
      <c r="P129" s="80"/>
    </row>
    <row r="130" spans="1:16" s="7" customFormat="1" ht="24.75" customHeight="1" outlineLevel="1" x14ac:dyDescent="0.25">
      <c r="A130" s="140">
        <v>17</v>
      </c>
      <c r="B130" s="171" t="s">
        <v>2672</v>
      </c>
      <c r="C130" s="172" t="s">
        <v>31</v>
      </c>
      <c r="D130" s="119"/>
      <c r="E130" s="141"/>
      <c r="F130" s="141"/>
      <c r="G130" s="168" t="str">
        <f t="shared" si="3"/>
        <v/>
      </c>
      <c r="H130" s="120"/>
      <c r="I130" s="119"/>
      <c r="J130" s="119"/>
      <c r="K130" s="68"/>
      <c r="L130" s="101" t="str">
        <f>+IF(AND(K130&gt;0,O130="Ejecución"),(K130/877802)*Tabla2812[[#This Row],[% participación]],IF(AND(K130&gt;0,O130&lt;&gt;"Ejecución"),"-",""))</f>
        <v/>
      </c>
      <c r="M130" s="122"/>
      <c r="N130" s="116" t="str">
        <f t="shared" si="4"/>
        <v/>
      </c>
      <c r="O130" s="173" t="s">
        <v>1150</v>
      </c>
      <c r="P130" s="80"/>
    </row>
    <row r="131" spans="1:16" s="7" customFormat="1" ht="24.75" customHeight="1" outlineLevel="1" x14ac:dyDescent="0.25">
      <c r="A131" s="140">
        <v>18</v>
      </c>
      <c r="B131" s="171" t="s">
        <v>2672</v>
      </c>
      <c r="C131" s="172" t="s">
        <v>31</v>
      </c>
      <c r="D131" s="119"/>
      <c r="E131" s="141"/>
      <c r="F131" s="141"/>
      <c r="G131" s="168" t="str">
        <f t="shared" si="3"/>
        <v/>
      </c>
      <c r="H131" s="120"/>
      <c r="I131" s="119"/>
      <c r="J131" s="119"/>
      <c r="K131" s="68"/>
      <c r="L131" s="101" t="str">
        <f>+IF(AND(K131&gt;0,O131="Ejecución"),(K131/877802)*Tabla2812[[#This Row],[% participación]],IF(AND(K131&gt;0,O131&lt;&gt;"Ejecución"),"-",""))</f>
        <v/>
      </c>
      <c r="M131" s="122"/>
      <c r="N131" s="116" t="str">
        <f t="shared" si="4"/>
        <v/>
      </c>
      <c r="O131" s="173" t="s">
        <v>1150</v>
      </c>
      <c r="P131" s="80"/>
    </row>
    <row r="132" spans="1:16" s="7" customFormat="1" ht="24.75" customHeight="1" outlineLevel="1" x14ac:dyDescent="0.25">
      <c r="A132" s="140">
        <v>19</v>
      </c>
      <c r="B132" s="171" t="s">
        <v>2672</v>
      </c>
      <c r="C132" s="172" t="s">
        <v>31</v>
      </c>
      <c r="D132" s="119"/>
      <c r="E132" s="141"/>
      <c r="F132" s="141"/>
      <c r="G132" s="168" t="str">
        <f t="shared" si="3"/>
        <v/>
      </c>
      <c r="H132" s="120"/>
      <c r="I132" s="119"/>
      <c r="J132" s="119"/>
      <c r="K132" s="68"/>
      <c r="L132" s="101" t="str">
        <f>+IF(AND(K132&gt;0,O132="Ejecución"),(K132/877802)*Tabla2812[[#This Row],[% participación]],IF(AND(K132&gt;0,O132&lt;&gt;"Ejecución"),"-",""))</f>
        <v/>
      </c>
      <c r="M132" s="122"/>
      <c r="N132" s="116" t="str">
        <f t="shared" si="4"/>
        <v/>
      </c>
      <c r="O132" s="173" t="s">
        <v>1150</v>
      </c>
      <c r="P132" s="80"/>
    </row>
    <row r="133" spans="1:16" s="7" customFormat="1" ht="24.75" customHeight="1" outlineLevel="1" x14ac:dyDescent="0.25">
      <c r="A133" s="140">
        <v>20</v>
      </c>
      <c r="B133" s="171" t="s">
        <v>2672</v>
      </c>
      <c r="C133" s="172" t="s">
        <v>31</v>
      </c>
      <c r="D133" s="119"/>
      <c r="E133" s="141"/>
      <c r="F133" s="141"/>
      <c r="G133" s="168" t="str">
        <f t="shared" si="3"/>
        <v/>
      </c>
      <c r="H133" s="120"/>
      <c r="I133" s="119"/>
      <c r="J133" s="119"/>
      <c r="K133" s="68"/>
      <c r="L133" s="101" t="str">
        <f>+IF(AND(K133&gt;0,O133="Ejecución"),(K133/877802)*Tabla2812[[#This Row],[% participación]],IF(AND(K133&gt;0,O133&lt;&gt;"Ejecución"),"-",""))</f>
        <v/>
      </c>
      <c r="M133" s="122"/>
      <c r="N133" s="116" t="str">
        <f t="shared" si="4"/>
        <v/>
      </c>
      <c r="O133" s="173" t="s">
        <v>1150</v>
      </c>
      <c r="P133" s="80"/>
    </row>
    <row r="134" spans="1:16" s="7" customFormat="1" ht="24.75" customHeight="1" outlineLevel="1" x14ac:dyDescent="0.25">
      <c r="A134" s="140">
        <v>21</v>
      </c>
      <c r="B134" s="171" t="s">
        <v>2672</v>
      </c>
      <c r="C134" s="172" t="s">
        <v>31</v>
      </c>
      <c r="D134" s="119"/>
      <c r="E134" s="141"/>
      <c r="F134" s="141"/>
      <c r="G134" s="168" t="str">
        <f t="shared" si="3"/>
        <v/>
      </c>
      <c r="H134" s="120"/>
      <c r="I134" s="119"/>
      <c r="J134" s="119"/>
      <c r="K134" s="68"/>
      <c r="L134" s="101" t="str">
        <f>+IF(AND(K134&gt;0,O134="Ejecución"),(K134/877802)*Tabla2812[[#This Row],[% participación]],IF(AND(K134&gt;0,O134&lt;&gt;"Ejecución"),"-",""))</f>
        <v/>
      </c>
      <c r="M134" s="122"/>
      <c r="N134" s="116" t="str">
        <f t="shared" si="4"/>
        <v/>
      </c>
      <c r="O134" s="173" t="s">
        <v>1150</v>
      </c>
      <c r="P134" s="80"/>
    </row>
    <row r="135" spans="1:16" s="7" customFormat="1" ht="24.75" customHeight="1" outlineLevel="1" x14ac:dyDescent="0.25">
      <c r="A135" s="140">
        <v>22</v>
      </c>
      <c r="B135" s="171" t="s">
        <v>2672</v>
      </c>
      <c r="C135" s="172" t="s">
        <v>31</v>
      </c>
      <c r="D135" s="119"/>
      <c r="E135" s="141"/>
      <c r="F135" s="141"/>
      <c r="G135" s="168" t="str">
        <f t="shared" si="3"/>
        <v/>
      </c>
      <c r="H135" s="120"/>
      <c r="I135" s="119"/>
      <c r="J135" s="119"/>
      <c r="K135" s="68"/>
      <c r="L135" s="101" t="str">
        <f>+IF(AND(K135&gt;0,O135="Ejecución"),(K135/877802)*Tabla2812[[#This Row],[% participación]],IF(AND(K135&gt;0,O135&lt;&gt;"Ejecución"),"-",""))</f>
        <v/>
      </c>
      <c r="M135" s="122"/>
      <c r="N135" s="116" t="str">
        <f t="shared" si="4"/>
        <v/>
      </c>
      <c r="O135" s="173" t="s">
        <v>1150</v>
      </c>
      <c r="P135" s="80"/>
    </row>
    <row r="136" spans="1:16" s="7" customFormat="1" ht="24.75" customHeight="1" outlineLevel="1" x14ac:dyDescent="0.25">
      <c r="A136" s="140">
        <v>23</v>
      </c>
      <c r="B136" s="171" t="s">
        <v>2672</v>
      </c>
      <c r="C136" s="172" t="s">
        <v>31</v>
      </c>
      <c r="D136" s="119"/>
      <c r="E136" s="141"/>
      <c r="F136" s="141"/>
      <c r="G136" s="168" t="str">
        <f t="shared" si="3"/>
        <v/>
      </c>
      <c r="H136" s="120"/>
      <c r="I136" s="119"/>
      <c r="J136" s="119"/>
      <c r="K136" s="68"/>
      <c r="L136" s="101" t="str">
        <f>+IF(AND(K136&gt;0,O136="Ejecución"),(K136/877802)*Tabla2812[[#This Row],[% participación]],IF(AND(K136&gt;0,O136&lt;&gt;"Ejecución"),"-",""))</f>
        <v/>
      </c>
      <c r="M136" s="122"/>
      <c r="N136" s="116" t="str">
        <f t="shared" si="4"/>
        <v/>
      </c>
      <c r="O136" s="173" t="s">
        <v>1150</v>
      </c>
      <c r="P136" s="80"/>
    </row>
    <row r="137" spans="1:16" s="7" customFormat="1" ht="24.75" customHeight="1" outlineLevel="1" x14ac:dyDescent="0.25">
      <c r="A137" s="140">
        <v>24</v>
      </c>
      <c r="B137" s="171" t="s">
        <v>2672</v>
      </c>
      <c r="C137" s="172" t="s">
        <v>31</v>
      </c>
      <c r="D137" s="119"/>
      <c r="E137" s="141"/>
      <c r="F137" s="141"/>
      <c r="G137" s="168" t="str">
        <f t="shared" si="3"/>
        <v/>
      </c>
      <c r="H137" s="120"/>
      <c r="I137" s="119"/>
      <c r="J137" s="119"/>
      <c r="K137" s="68"/>
      <c r="L137" s="101" t="str">
        <f>+IF(AND(K137&gt;0,O137="Ejecución"),(K137/877802)*Tabla2812[[#This Row],[% participación]],IF(AND(K137&gt;0,O137&lt;&gt;"Ejecución"),"-",""))</f>
        <v/>
      </c>
      <c r="M137" s="122"/>
      <c r="N137" s="116" t="str">
        <f t="shared" si="4"/>
        <v/>
      </c>
      <c r="O137" s="173" t="s">
        <v>1150</v>
      </c>
      <c r="P137" s="80"/>
    </row>
    <row r="138" spans="1:16" s="7" customFormat="1" ht="24.75" customHeight="1" outlineLevel="1" x14ac:dyDescent="0.25">
      <c r="A138" s="140">
        <v>25</v>
      </c>
      <c r="B138" s="171" t="s">
        <v>2672</v>
      </c>
      <c r="C138" s="172" t="s">
        <v>31</v>
      </c>
      <c r="D138" s="119"/>
      <c r="E138" s="141"/>
      <c r="F138" s="141"/>
      <c r="G138" s="168" t="str">
        <f t="shared" si="3"/>
        <v/>
      </c>
      <c r="H138" s="120"/>
      <c r="I138" s="119"/>
      <c r="J138" s="119"/>
      <c r="K138" s="68"/>
      <c r="L138" s="101" t="str">
        <f>+IF(AND(K138&gt;0,O138="Ejecución"),(K138/877802)*Tabla2812[[#This Row],[% participación]],IF(AND(K138&gt;0,O138&lt;&gt;"Ejecución"),"-",""))</f>
        <v/>
      </c>
      <c r="M138" s="122"/>
      <c r="N138" s="116" t="str">
        <f t="shared" si="4"/>
        <v/>
      </c>
      <c r="O138" s="173" t="s">
        <v>1150</v>
      </c>
      <c r="P138" s="80"/>
    </row>
    <row r="139" spans="1:16" s="7" customFormat="1" ht="24.75" customHeight="1" outlineLevel="1" x14ac:dyDescent="0.25">
      <c r="A139" s="140">
        <v>26</v>
      </c>
      <c r="B139" s="171" t="s">
        <v>2672</v>
      </c>
      <c r="C139" s="172" t="s">
        <v>31</v>
      </c>
      <c r="D139" s="119"/>
      <c r="E139" s="141"/>
      <c r="F139" s="141"/>
      <c r="G139" s="168" t="str">
        <f t="shared" si="3"/>
        <v/>
      </c>
      <c r="H139" s="120"/>
      <c r="I139" s="119"/>
      <c r="J139" s="119"/>
      <c r="K139" s="68"/>
      <c r="L139" s="101" t="str">
        <f>+IF(AND(K139&gt;0,O139="Ejecución"),(K139/877802)*Tabla2812[[#This Row],[% participación]],IF(AND(K139&gt;0,O139&lt;&gt;"Ejecución"),"-",""))</f>
        <v/>
      </c>
      <c r="M139" s="122"/>
      <c r="N139" s="116" t="str">
        <f t="shared" si="4"/>
        <v/>
      </c>
      <c r="O139" s="173" t="s">
        <v>1150</v>
      </c>
      <c r="P139" s="80"/>
    </row>
    <row r="140" spans="1:16" s="7" customFormat="1" ht="24.75" customHeight="1" outlineLevel="1" x14ac:dyDescent="0.25">
      <c r="A140" s="140">
        <v>27</v>
      </c>
      <c r="B140" s="171" t="s">
        <v>2672</v>
      </c>
      <c r="C140" s="172" t="s">
        <v>31</v>
      </c>
      <c r="D140" s="119"/>
      <c r="E140" s="141"/>
      <c r="F140" s="141"/>
      <c r="G140" s="168" t="str">
        <f t="shared" si="3"/>
        <v/>
      </c>
      <c r="H140" s="120"/>
      <c r="I140" s="119"/>
      <c r="J140" s="119"/>
      <c r="K140" s="68"/>
      <c r="L140" s="101" t="str">
        <f>+IF(AND(K140&gt;0,O140="Ejecución"),(K140/877802)*Tabla2812[[#This Row],[% participación]],IF(AND(K140&gt;0,O140&lt;&gt;"Ejecución"),"-",""))</f>
        <v/>
      </c>
      <c r="M140" s="122"/>
      <c r="N140" s="116" t="str">
        <f t="shared" si="4"/>
        <v/>
      </c>
      <c r="O140" s="173" t="s">
        <v>1150</v>
      </c>
      <c r="P140" s="80"/>
    </row>
    <row r="141" spans="1:16" s="7" customFormat="1" ht="24.75" customHeight="1" outlineLevel="1" x14ac:dyDescent="0.25">
      <c r="A141" s="140">
        <v>28</v>
      </c>
      <c r="B141" s="171" t="s">
        <v>2672</v>
      </c>
      <c r="C141" s="172" t="s">
        <v>31</v>
      </c>
      <c r="D141" s="119"/>
      <c r="E141" s="141"/>
      <c r="F141" s="141"/>
      <c r="G141" s="168" t="str">
        <f t="shared" si="3"/>
        <v/>
      </c>
      <c r="H141" s="120"/>
      <c r="I141" s="119"/>
      <c r="J141" s="119"/>
      <c r="K141" s="68"/>
      <c r="L141" s="101" t="str">
        <f>+IF(AND(K141&gt;0,O141="Ejecución"),(K141/877802)*Tabla2812[[#This Row],[% participación]],IF(AND(K141&gt;0,O141&lt;&gt;"Ejecución"),"-",""))</f>
        <v/>
      </c>
      <c r="M141" s="122"/>
      <c r="N141" s="116" t="str">
        <f t="shared" si="4"/>
        <v/>
      </c>
      <c r="O141" s="173" t="s">
        <v>1150</v>
      </c>
      <c r="P141" s="80"/>
    </row>
    <row r="142" spans="1:16" s="7" customFormat="1" ht="24.75" customHeight="1" outlineLevel="1" x14ac:dyDescent="0.25">
      <c r="A142" s="140">
        <v>29</v>
      </c>
      <c r="B142" s="171" t="s">
        <v>2672</v>
      </c>
      <c r="C142" s="172" t="s">
        <v>31</v>
      </c>
      <c r="D142" s="119"/>
      <c r="E142" s="141"/>
      <c r="F142" s="141"/>
      <c r="G142" s="168" t="str">
        <f t="shared" si="3"/>
        <v/>
      </c>
      <c r="H142" s="120"/>
      <c r="I142" s="119"/>
      <c r="J142" s="119"/>
      <c r="K142" s="68"/>
      <c r="L142" s="101" t="str">
        <f>+IF(AND(K142&gt;0,O142="Ejecución"),(K142/877802)*Tabla2812[[#This Row],[% participación]],IF(AND(K142&gt;0,O142&lt;&gt;"Ejecución"),"-",""))</f>
        <v/>
      </c>
      <c r="M142" s="122"/>
      <c r="N142" s="116" t="str">
        <f t="shared" si="4"/>
        <v/>
      </c>
      <c r="O142" s="173" t="s">
        <v>1150</v>
      </c>
      <c r="P142" s="80"/>
    </row>
    <row r="143" spans="1:16" s="7" customFormat="1" ht="24.75" customHeight="1" outlineLevel="1" x14ac:dyDescent="0.25">
      <c r="A143" s="140">
        <v>30</v>
      </c>
      <c r="B143" s="171" t="s">
        <v>2672</v>
      </c>
      <c r="C143" s="172" t="s">
        <v>31</v>
      </c>
      <c r="D143" s="119"/>
      <c r="E143" s="141"/>
      <c r="F143" s="141"/>
      <c r="G143" s="168" t="str">
        <f t="shared" si="3"/>
        <v/>
      </c>
      <c r="H143" s="120"/>
      <c r="I143" s="119"/>
      <c r="J143" s="119"/>
      <c r="K143" s="68"/>
      <c r="L143" s="101" t="str">
        <f>+IF(AND(K143&gt;0,O143="Ejecución"),(K143/877802)*Tabla2812[[#This Row],[% participación]],IF(AND(K143&gt;0,O143&lt;&gt;"Ejecución"),"-",""))</f>
        <v/>
      </c>
      <c r="M143" s="122"/>
      <c r="N143" s="178" t="str">
        <f>+IF(M142="No",1,IF(M142="Si","Ingrese %",""))</f>
        <v/>
      </c>
      <c r="O143" s="173" t="s">
        <v>1150</v>
      </c>
      <c r="P143" s="80"/>
    </row>
    <row r="144" spans="1:16" s="7" customFormat="1" ht="24.75" customHeight="1" outlineLevel="1" x14ac:dyDescent="0.25">
      <c r="A144" s="140">
        <v>31</v>
      </c>
      <c r="B144" s="171" t="s">
        <v>2672</v>
      </c>
      <c r="C144" s="172" t="s">
        <v>31</v>
      </c>
      <c r="D144" s="119"/>
      <c r="E144" s="141"/>
      <c r="F144" s="141"/>
      <c r="G144" s="168" t="str">
        <f t="shared" si="3"/>
        <v/>
      </c>
      <c r="H144" s="120"/>
      <c r="I144" s="119"/>
      <c r="J144" s="119"/>
      <c r="K144" s="68"/>
      <c r="L144" s="101" t="str">
        <f>+IF(AND(K144&gt;0,O144="Ejecución"),(K144/877802)*Tabla2812[[#This Row],[% participación]],IF(AND(K144&gt;0,O144&lt;&gt;"Ejecución"),"-",""))</f>
        <v/>
      </c>
      <c r="M144" s="122"/>
      <c r="N144" s="116" t="str">
        <f t="shared" si="4"/>
        <v/>
      </c>
      <c r="O144" s="173" t="s">
        <v>1150</v>
      </c>
      <c r="P144" s="80"/>
    </row>
    <row r="145" spans="1:16" s="7" customFormat="1" ht="24.75" customHeight="1" outlineLevel="1" x14ac:dyDescent="0.25">
      <c r="A145" s="140">
        <v>32</v>
      </c>
      <c r="B145" s="171" t="s">
        <v>2672</v>
      </c>
      <c r="C145" s="172" t="s">
        <v>31</v>
      </c>
      <c r="D145" s="119"/>
      <c r="E145" s="141"/>
      <c r="F145" s="141"/>
      <c r="G145" s="168" t="str">
        <f t="shared" si="3"/>
        <v/>
      </c>
      <c r="H145" s="120"/>
      <c r="I145" s="119"/>
      <c r="J145" s="119"/>
      <c r="K145" s="68"/>
      <c r="L145" s="101" t="str">
        <f>+IF(AND(K145&gt;0,O145="Ejecución"),(K145/877802)*Tabla2812[[#This Row],[% participación]],IF(AND(K145&gt;0,O145&lt;&gt;"Ejecución"),"-",""))</f>
        <v/>
      </c>
      <c r="M145" s="122"/>
      <c r="N145" s="116" t="str">
        <f t="shared" si="4"/>
        <v/>
      </c>
      <c r="O145" s="173" t="s">
        <v>1150</v>
      </c>
      <c r="P145" s="80"/>
    </row>
    <row r="146" spans="1:16" s="7" customFormat="1" ht="24.75" customHeight="1" outlineLevel="1" x14ac:dyDescent="0.25">
      <c r="A146" s="140">
        <v>33</v>
      </c>
      <c r="B146" s="171" t="s">
        <v>2672</v>
      </c>
      <c r="C146" s="172" t="s">
        <v>31</v>
      </c>
      <c r="D146" s="119"/>
      <c r="E146" s="141"/>
      <c r="F146" s="141"/>
      <c r="G146" s="168" t="str">
        <f t="shared" si="3"/>
        <v/>
      </c>
      <c r="H146" s="120"/>
      <c r="I146" s="119"/>
      <c r="J146" s="119"/>
      <c r="K146" s="68"/>
      <c r="L146" s="101" t="str">
        <f>+IF(AND(K146&gt;0,O146="Ejecución"),(K146/877802)*Tabla2812[[#This Row],[% participación]],IF(AND(K146&gt;0,O146&lt;&gt;"Ejecución"),"-",""))</f>
        <v/>
      </c>
      <c r="M146" s="122"/>
      <c r="N146" s="116" t="str">
        <f t="shared" si="4"/>
        <v/>
      </c>
      <c r="O146" s="173" t="s">
        <v>1150</v>
      </c>
      <c r="P146" s="80"/>
    </row>
    <row r="147" spans="1:16" s="7" customFormat="1" ht="24.75" customHeight="1" outlineLevel="1" x14ac:dyDescent="0.25">
      <c r="A147" s="140">
        <v>34</v>
      </c>
      <c r="B147" s="171" t="s">
        <v>2672</v>
      </c>
      <c r="C147" s="172" t="s">
        <v>31</v>
      </c>
      <c r="D147" s="119"/>
      <c r="E147" s="141"/>
      <c r="F147" s="141"/>
      <c r="G147" s="168" t="str">
        <f t="shared" si="3"/>
        <v/>
      </c>
      <c r="H147" s="120"/>
      <c r="I147" s="119"/>
      <c r="J147" s="119"/>
      <c r="K147" s="68"/>
      <c r="L147" s="101" t="str">
        <f>+IF(AND(K147&gt;0,O147="Ejecución"),(K147/877802)*Tabla2812[[#This Row],[% participación]],IF(AND(K147&gt;0,O147&lt;&gt;"Ejecución"),"-",""))</f>
        <v/>
      </c>
      <c r="M147" s="122"/>
      <c r="N147" s="116" t="str">
        <f t="shared" si="4"/>
        <v/>
      </c>
      <c r="O147" s="173" t="s">
        <v>1150</v>
      </c>
      <c r="P147" s="80"/>
    </row>
    <row r="148" spans="1:16" s="7" customFormat="1" ht="24.75" customHeight="1" outlineLevel="1" x14ac:dyDescent="0.25">
      <c r="A148" s="140">
        <v>35</v>
      </c>
      <c r="B148" s="171" t="s">
        <v>2672</v>
      </c>
      <c r="C148" s="172" t="s">
        <v>31</v>
      </c>
      <c r="D148" s="119"/>
      <c r="E148" s="141"/>
      <c r="F148" s="141"/>
      <c r="G148" s="168" t="str">
        <f t="shared" si="3"/>
        <v/>
      </c>
      <c r="H148" s="120"/>
      <c r="I148" s="119"/>
      <c r="J148" s="119"/>
      <c r="K148" s="68"/>
      <c r="L148" s="101" t="str">
        <f>+IF(AND(K148&gt;0,O148="Ejecución"),(K148/877802)*Tabla2812[[#This Row],[% participación]],IF(AND(K148&gt;0,O148&lt;&gt;"Ejecución"),"-",""))</f>
        <v/>
      </c>
      <c r="M148" s="122"/>
      <c r="N148" s="116" t="str">
        <f t="shared" si="4"/>
        <v/>
      </c>
      <c r="O148" s="173" t="s">
        <v>1150</v>
      </c>
      <c r="P148" s="80"/>
    </row>
    <row r="149" spans="1:16" s="7" customFormat="1" ht="24.75" customHeight="1" outlineLevel="1" x14ac:dyDescent="0.25">
      <c r="A149" s="140">
        <v>36</v>
      </c>
      <c r="B149" s="171" t="s">
        <v>2672</v>
      </c>
      <c r="C149" s="172" t="s">
        <v>31</v>
      </c>
      <c r="D149" s="119"/>
      <c r="E149" s="141"/>
      <c r="F149" s="141"/>
      <c r="G149" s="168" t="str">
        <f t="shared" si="3"/>
        <v/>
      </c>
      <c r="H149" s="120"/>
      <c r="I149" s="119"/>
      <c r="J149" s="119"/>
      <c r="K149" s="68"/>
      <c r="L149" s="101" t="str">
        <f>+IF(AND(K149&gt;0,O149="Ejecución"),(K149/877802)*Tabla2812[[#This Row],[% participación]],IF(AND(K149&gt;0,O149&lt;&gt;"Ejecución"),"-",""))</f>
        <v/>
      </c>
      <c r="M149" s="122"/>
      <c r="N149" s="116" t="str">
        <f t="shared" si="4"/>
        <v/>
      </c>
      <c r="O149" s="173" t="s">
        <v>1150</v>
      </c>
      <c r="P149" s="80"/>
    </row>
    <row r="150" spans="1:16" s="7" customFormat="1" ht="24.75" customHeight="1" outlineLevel="1" x14ac:dyDescent="0.25">
      <c r="A150" s="140">
        <v>37</v>
      </c>
      <c r="B150" s="171" t="s">
        <v>2672</v>
      </c>
      <c r="C150" s="172" t="s">
        <v>31</v>
      </c>
      <c r="D150" s="119"/>
      <c r="E150" s="141"/>
      <c r="F150" s="141"/>
      <c r="G150" s="168" t="str">
        <f t="shared" si="3"/>
        <v/>
      </c>
      <c r="H150" s="120"/>
      <c r="I150" s="119"/>
      <c r="J150" s="119"/>
      <c r="K150" s="68"/>
      <c r="L150" s="101" t="str">
        <f>+IF(AND(K150&gt;0,O150="Ejecución"),(K150/877802)*Tabla2812[[#This Row],[% participación]],IF(AND(K150&gt;0,O150&lt;&gt;"Ejecución"),"-",""))</f>
        <v/>
      </c>
      <c r="M150" s="122"/>
      <c r="N150" s="116" t="str">
        <f t="shared" si="4"/>
        <v/>
      </c>
      <c r="O150" s="173" t="s">
        <v>1150</v>
      </c>
      <c r="P150" s="80"/>
    </row>
    <row r="151" spans="1:16" s="7" customFormat="1" ht="24.75" customHeight="1" outlineLevel="1" x14ac:dyDescent="0.25">
      <c r="A151" s="140">
        <v>38</v>
      </c>
      <c r="B151" s="171" t="s">
        <v>2672</v>
      </c>
      <c r="C151" s="172" t="s">
        <v>31</v>
      </c>
      <c r="D151" s="119"/>
      <c r="E151" s="141"/>
      <c r="F151" s="141"/>
      <c r="G151" s="168" t="str">
        <f t="shared" si="3"/>
        <v/>
      </c>
      <c r="H151" s="120"/>
      <c r="I151" s="119"/>
      <c r="J151" s="119"/>
      <c r="K151" s="68"/>
      <c r="L151" s="101" t="str">
        <f>+IF(AND(K151&gt;0,O151="Ejecución"),(K151/877802)*Tabla2812[[#This Row],[% participación]],IF(AND(K151&gt;0,O151&lt;&gt;"Ejecución"),"-",""))</f>
        <v/>
      </c>
      <c r="M151" s="122"/>
      <c r="N151" s="116" t="str">
        <f t="shared" si="4"/>
        <v/>
      </c>
      <c r="O151" s="173" t="s">
        <v>1150</v>
      </c>
      <c r="P151" s="80"/>
    </row>
    <row r="152" spans="1:16" s="7" customFormat="1" ht="24.75" customHeight="1" outlineLevel="1" x14ac:dyDescent="0.25">
      <c r="A152" s="140">
        <v>39</v>
      </c>
      <c r="B152" s="171" t="s">
        <v>2672</v>
      </c>
      <c r="C152" s="172" t="s">
        <v>31</v>
      </c>
      <c r="D152" s="119"/>
      <c r="E152" s="141"/>
      <c r="F152" s="141"/>
      <c r="G152" s="168" t="str">
        <f t="shared" si="3"/>
        <v/>
      </c>
      <c r="H152" s="120"/>
      <c r="I152" s="119"/>
      <c r="J152" s="119"/>
      <c r="K152" s="68"/>
      <c r="L152" s="101" t="str">
        <f>+IF(AND(K152&gt;0,O152="Ejecución"),(K152/877802)*Tabla2812[[#This Row],[% participación]],IF(AND(K152&gt;0,O152&lt;&gt;"Ejecución"),"-",""))</f>
        <v/>
      </c>
      <c r="M152" s="122"/>
      <c r="N152" s="116" t="str">
        <f t="shared" si="4"/>
        <v/>
      </c>
      <c r="O152" s="173" t="s">
        <v>1150</v>
      </c>
      <c r="P152" s="80"/>
    </row>
    <row r="153" spans="1:16" s="7" customFormat="1" ht="24.75" customHeight="1" outlineLevel="1" x14ac:dyDescent="0.25">
      <c r="A153" s="140">
        <v>40</v>
      </c>
      <c r="B153" s="171" t="s">
        <v>2672</v>
      </c>
      <c r="C153" s="172" t="s">
        <v>31</v>
      </c>
      <c r="D153" s="119"/>
      <c r="E153" s="141"/>
      <c r="F153" s="141"/>
      <c r="G153" s="168" t="str">
        <f t="shared" si="3"/>
        <v/>
      </c>
      <c r="H153" s="120"/>
      <c r="I153" s="119"/>
      <c r="J153" s="119"/>
      <c r="K153" s="68"/>
      <c r="L153" s="101" t="str">
        <f>+IF(AND(K153&gt;0,O153="Ejecución"),(K153/877802)*Tabla2812[[#This Row],[% participación]],IF(AND(K153&gt;0,O153&lt;&gt;"Ejecución"),"-",""))</f>
        <v/>
      </c>
      <c r="M153" s="122"/>
      <c r="N153" s="116" t="str">
        <f t="shared" si="4"/>
        <v/>
      </c>
      <c r="O153" s="173" t="s">
        <v>1150</v>
      </c>
      <c r="P153" s="80"/>
    </row>
    <row r="154" spans="1:16" s="7" customFormat="1" ht="24" customHeight="1" outlineLevel="1" x14ac:dyDescent="0.25">
      <c r="A154" s="140">
        <v>41</v>
      </c>
      <c r="B154" s="171" t="s">
        <v>2672</v>
      </c>
      <c r="C154" s="172" t="s">
        <v>31</v>
      </c>
      <c r="D154" s="119"/>
      <c r="E154" s="141"/>
      <c r="F154" s="141"/>
      <c r="G154" s="168" t="str">
        <f t="shared" si="3"/>
        <v/>
      </c>
      <c r="H154" s="120"/>
      <c r="I154" s="119"/>
      <c r="J154" s="119"/>
      <c r="K154" s="68"/>
      <c r="L154" s="101" t="str">
        <f>+IF(AND(K154&gt;0,O154="Ejecución"),(K154/877802)*Tabla2812[[#This Row],[% participación]],IF(AND(K154&gt;0,O154&lt;&gt;"Ejecución"),"-",""))</f>
        <v/>
      </c>
      <c r="M154" s="122"/>
      <c r="N154" s="116" t="str">
        <f t="shared" si="4"/>
        <v/>
      </c>
      <c r="O154" s="173" t="s">
        <v>1150</v>
      </c>
      <c r="P154" s="80"/>
    </row>
    <row r="155" spans="1:16" s="7" customFormat="1" ht="24.75" customHeight="1" outlineLevel="1" x14ac:dyDescent="0.25">
      <c r="A155" s="140">
        <v>42</v>
      </c>
      <c r="B155" s="171" t="s">
        <v>2672</v>
      </c>
      <c r="C155" s="172" t="s">
        <v>31</v>
      </c>
      <c r="D155" s="119"/>
      <c r="E155" s="141"/>
      <c r="F155" s="141"/>
      <c r="G155" s="168" t="str">
        <f t="shared" si="3"/>
        <v/>
      </c>
      <c r="H155" s="120"/>
      <c r="I155" s="119"/>
      <c r="J155" s="119"/>
      <c r="K155" s="68"/>
      <c r="L155" s="101" t="str">
        <f>+IF(AND(K155&gt;0,O155="Ejecución"),(K155/877802)*Tabla2812[[#This Row],[% participación]],IF(AND(K155&gt;0,O155&lt;&gt;"Ejecución"),"-",""))</f>
        <v/>
      </c>
      <c r="M155" s="122"/>
      <c r="N155" s="116" t="str">
        <f t="shared" si="4"/>
        <v/>
      </c>
      <c r="O155" s="173" t="s">
        <v>1150</v>
      </c>
      <c r="P155" s="80"/>
    </row>
    <row r="156" spans="1:16" s="7" customFormat="1" ht="24.75" customHeight="1" outlineLevel="1" x14ac:dyDescent="0.25">
      <c r="A156" s="140">
        <v>43</v>
      </c>
      <c r="B156" s="171" t="s">
        <v>2672</v>
      </c>
      <c r="C156" s="172" t="s">
        <v>31</v>
      </c>
      <c r="D156" s="119"/>
      <c r="E156" s="141"/>
      <c r="F156" s="141"/>
      <c r="G156" s="168" t="str">
        <f t="shared" si="3"/>
        <v/>
      </c>
      <c r="H156" s="120"/>
      <c r="I156" s="119"/>
      <c r="J156" s="119"/>
      <c r="K156" s="68"/>
      <c r="L156" s="101" t="str">
        <f>+IF(AND(K156&gt;0,O156="Ejecución"),(K156/877802)*Tabla2812[[#This Row],[% participación]],IF(AND(K156&gt;0,O156&lt;&gt;"Ejecución"),"-",""))</f>
        <v/>
      </c>
      <c r="M156" s="122"/>
      <c r="N156" s="116" t="str">
        <f t="shared" si="4"/>
        <v/>
      </c>
      <c r="O156" s="173" t="s">
        <v>1150</v>
      </c>
      <c r="P156" s="80"/>
    </row>
    <row r="157" spans="1:16" s="7" customFormat="1" ht="24.75" customHeight="1" outlineLevel="1" x14ac:dyDescent="0.25">
      <c r="A157" s="140">
        <v>44</v>
      </c>
      <c r="B157" s="171" t="s">
        <v>2672</v>
      </c>
      <c r="C157" s="172" t="s">
        <v>31</v>
      </c>
      <c r="D157" s="119"/>
      <c r="E157" s="141"/>
      <c r="F157" s="141"/>
      <c r="G157" s="168" t="str">
        <f t="shared" si="3"/>
        <v/>
      </c>
      <c r="H157" s="120"/>
      <c r="I157" s="119"/>
      <c r="J157" s="119"/>
      <c r="K157" s="68"/>
      <c r="L157" s="101" t="str">
        <f>+IF(AND(K157&gt;0,O157="Ejecución"),(K157/877802)*Tabla2812[[#This Row],[% participación]],IF(AND(K157&gt;0,O157&lt;&gt;"Ejecución"),"-",""))</f>
        <v/>
      </c>
      <c r="M157" s="122"/>
      <c r="N157" s="116" t="str">
        <f t="shared" si="4"/>
        <v/>
      </c>
      <c r="O157" s="173" t="s">
        <v>1150</v>
      </c>
      <c r="P157" s="80"/>
    </row>
    <row r="158" spans="1:16" s="7" customFormat="1" ht="24.75" customHeight="1" outlineLevel="1" thickBot="1" x14ac:dyDescent="0.3">
      <c r="A158" s="140">
        <v>45</v>
      </c>
      <c r="B158" s="171" t="s">
        <v>2672</v>
      </c>
      <c r="C158" s="172" t="s">
        <v>31</v>
      </c>
      <c r="D158" s="119"/>
      <c r="E158" s="141"/>
      <c r="F158" s="141"/>
      <c r="G158" s="168" t="str">
        <f t="shared" si="3"/>
        <v/>
      </c>
      <c r="H158" s="120"/>
      <c r="I158" s="119"/>
      <c r="J158" s="119"/>
      <c r="K158" s="68"/>
      <c r="L158" s="101" t="str">
        <f>+IF(AND(K158&gt;0,O158="Ejecución"),(K158/877802)*Tabla2812[[#This Row],[% participación]],IF(AND(K158&gt;0,O158&lt;&gt;"Ejecución"),"-",""))</f>
        <v/>
      </c>
      <c r="M158" s="122"/>
      <c r="N158" s="116" t="str">
        <f t="shared" si="4"/>
        <v/>
      </c>
      <c r="O158" s="173" t="s">
        <v>1150</v>
      </c>
      <c r="P158" s="80"/>
    </row>
    <row r="159" spans="1:16" ht="23.1" customHeight="1" thickBot="1" x14ac:dyDescent="0.3">
      <c r="O159" s="181" t="str">
        <f>HYPERLINK("#Integrante_5!A1","INICIO")</f>
        <v>INICIO</v>
      </c>
    </row>
    <row r="160" spans="1:16" s="19" customFormat="1" ht="31.5" customHeight="1" thickBot="1" x14ac:dyDescent="0.3">
      <c r="A160" s="208" t="s">
        <v>13</v>
      </c>
      <c r="B160" s="209"/>
      <c r="C160" s="209"/>
      <c r="D160" s="209"/>
      <c r="E160" s="213"/>
      <c r="F160" s="209" t="s">
        <v>15</v>
      </c>
      <c r="G160" s="209"/>
      <c r="H160" s="209"/>
      <c r="I160" s="208" t="s">
        <v>16</v>
      </c>
      <c r="J160" s="209"/>
      <c r="K160" s="209"/>
      <c r="L160" s="209"/>
      <c r="M160" s="209"/>
      <c r="N160" s="209"/>
      <c r="O160" s="213"/>
      <c r="P160" s="77"/>
    </row>
    <row r="161" spans="1:28" ht="51.75" customHeight="1" x14ac:dyDescent="0.25">
      <c r="A161" s="254" t="s">
        <v>2665</v>
      </c>
      <c r="B161" s="255"/>
      <c r="C161" s="255"/>
      <c r="D161" s="255"/>
      <c r="E161" s="256"/>
      <c r="F161" s="257" t="s">
        <v>2666</v>
      </c>
      <c r="G161" s="257"/>
      <c r="H161" s="257"/>
      <c r="I161" s="254" t="s">
        <v>2635</v>
      </c>
      <c r="J161" s="255"/>
      <c r="K161" s="255"/>
      <c r="L161" s="255"/>
      <c r="M161" s="255"/>
      <c r="N161" s="255"/>
      <c r="O161" s="256"/>
    </row>
    <row r="162" spans="1:28" ht="9" customHeight="1" x14ac:dyDescent="0.25">
      <c r="A162" s="161"/>
      <c r="B162" s="162"/>
      <c r="C162" s="162"/>
      <c r="E162" s="8"/>
      <c r="F162" s="162"/>
      <c r="G162" s="162"/>
      <c r="H162" s="162"/>
      <c r="I162" s="161"/>
      <c r="J162" s="162"/>
      <c r="K162" s="5"/>
      <c r="L162" s="5"/>
      <c r="M162" s="5"/>
      <c r="N162" s="153"/>
      <c r="O162" s="8"/>
      <c r="Q162" s="4" t="s">
        <v>2649</v>
      </c>
    </row>
    <row r="163" spans="1:28" x14ac:dyDescent="0.25">
      <c r="A163" s="9"/>
      <c r="B163" s="210" t="s">
        <v>2618</v>
      </c>
      <c r="C163" s="210"/>
      <c r="D163" s="210"/>
      <c r="E163" s="8"/>
      <c r="F163" s="5"/>
      <c r="G163" s="258" t="s">
        <v>2618</v>
      </c>
      <c r="H163" s="258"/>
      <c r="I163" s="259" t="s">
        <v>1164</v>
      </c>
      <c r="J163" s="260"/>
      <c r="K163" s="260"/>
      <c r="L163" s="260"/>
      <c r="M163" s="260"/>
      <c r="N163" s="108"/>
      <c r="O163" s="8"/>
      <c r="S163" s="51"/>
    </row>
    <row r="164" spans="1:28" x14ac:dyDescent="0.25">
      <c r="A164" s="9"/>
      <c r="B164" s="5"/>
      <c r="C164" s="5"/>
      <c r="D164" s="154" t="s">
        <v>14</v>
      </c>
      <c r="E164" s="8"/>
      <c r="F164" s="5"/>
      <c r="G164" s="163" t="s">
        <v>14</v>
      </c>
      <c r="I164" s="9"/>
      <c r="J164" s="5"/>
      <c r="K164" s="5"/>
      <c r="L164" s="5"/>
      <c r="M164" s="5"/>
      <c r="N164" s="5"/>
      <c r="O164" s="8"/>
    </row>
    <row r="165" spans="1:28" x14ac:dyDescent="0.25">
      <c r="A165" s="9"/>
      <c r="D165" s="108"/>
      <c r="E165" s="8"/>
      <c r="F165" s="5"/>
      <c r="G165" s="108"/>
      <c r="I165" s="261" t="s">
        <v>2648</v>
      </c>
      <c r="J165" s="262"/>
      <c r="K165" s="262"/>
      <c r="L165" s="262"/>
      <c r="M165" s="262"/>
      <c r="N165" s="262"/>
      <c r="O165" s="263"/>
      <c r="U165" s="51"/>
    </row>
    <row r="166" spans="1:28" x14ac:dyDescent="0.25">
      <c r="A166" s="9"/>
      <c r="B166" s="272" t="s">
        <v>2663</v>
      </c>
      <c r="C166" s="272"/>
      <c r="D166" s="272"/>
      <c r="E166" s="8"/>
      <c r="F166" s="5"/>
      <c r="H166" s="82" t="s">
        <v>2662</v>
      </c>
      <c r="I166" s="261"/>
      <c r="J166" s="262"/>
      <c r="K166" s="262"/>
      <c r="L166" s="262"/>
      <c r="M166" s="262"/>
      <c r="N166" s="262"/>
      <c r="O166" s="263"/>
      <c r="Q166" s="51"/>
    </row>
    <row r="167" spans="1:28" x14ac:dyDescent="0.25">
      <c r="A167" s="9"/>
      <c r="B167" s="74" t="s">
        <v>2658</v>
      </c>
      <c r="C167" s="5"/>
      <c r="D167" s="5"/>
      <c r="E167" s="8"/>
      <c r="F167" s="81" t="s">
        <v>2657</v>
      </c>
      <c r="I167" s="33"/>
      <c r="J167" s="34"/>
      <c r="K167" s="34"/>
      <c r="L167" s="34"/>
      <c r="M167" s="34"/>
      <c r="N167" s="34"/>
      <c r="O167" s="50"/>
    </row>
    <row r="168" spans="1:28" ht="9" customHeight="1" thickBot="1" x14ac:dyDescent="0.3">
      <c r="A168" s="10"/>
      <c r="B168" s="11"/>
      <c r="C168" s="11"/>
      <c r="D168" s="11"/>
      <c r="E168" s="12"/>
      <c r="F168" s="11"/>
      <c r="G168" s="11"/>
      <c r="H168" s="11"/>
      <c r="I168" s="10"/>
      <c r="J168" s="11"/>
      <c r="K168" s="11"/>
      <c r="L168" s="11"/>
      <c r="M168" s="11"/>
      <c r="N168" s="11"/>
      <c r="O168" s="12"/>
    </row>
    <row r="169" spans="1:28" ht="8.25" customHeight="1" thickBot="1" x14ac:dyDescent="0.3"/>
    <row r="170" spans="1:28" s="19" customFormat="1" ht="31.5" customHeight="1" thickBot="1" x14ac:dyDescent="0.3">
      <c r="A170" s="208" t="s">
        <v>2678</v>
      </c>
      <c r="B170" s="209"/>
      <c r="C170" s="209"/>
      <c r="D170" s="209"/>
      <c r="E170" s="209"/>
      <c r="F170" s="209"/>
      <c r="G170" s="209"/>
      <c r="H170" s="209"/>
      <c r="I170" s="209"/>
      <c r="J170" s="209"/>
      <c r="K170" s="209"/>
      <c r="L170" s="209"/>
      <c r="M170" s="209"/>
      <c r="N170" s="209"/>
      <c r="O170" s="213"/>
      <c r="P170" s="77"/>
    </row>
    <row r="171" spans="1:28" ht="15" customHeight="1" x14ac:dyDescent="0.25">
      <c r="A171" s="229" t="s">
        <v>2677</v>
      </c>
      <c r="B171" s="230"/>
      <c r="C171" s="230"/>
      <c r="D171" s="230"/>
      <c r="E171" s="230"/>
      <c r="F171" s="230"/>
      <c r="G171" s="230"/>
      <c r="H171" s="230"/>
      <c r="I171" s="230"/>
      <c r="J171" s="230"/>
      <c r="K171" s="230"/>
      <c r="L171" s="230"/>
      <c r="M171" s="230"/>
      <c r="N171" s="230"/>
      <c r="O171" s="231"/>
    </row>
    <row r="172" spans="1:28" ht="24" thickBot="1" x14ac:dyDescent="0.3">
      <c r="A172" s="232"/>
      <c r="B172" s="233"/>
      <c r="C172" s="233"/>
      <c r="D172" s="233"/>
      <c r="E172" s="233"/>
      <c r="F172" s="233"/>
      <c r="G172" s="233"/>
      <c r="H172" s="233"/>
      <c r="I172" s="233"/>
      <c r="J172" s="233"/>
      <c r="K172" s="233"/>
      <c r="L172" s="233"/>
      <c r="M172" s="233"/>
      <c r="N172" s="233"/>
      <c r="O172" s="234"/>
      <c r="Q172" s="19"/>
      <c r="R172" s="19"/>
      <c r="S172" s="19"/>
      <c r="T172" s="19"/>
      <c r="U172" s="19"/>
      <c r="V172" s="19"/>
      <c r="W172" s="19"/>
      <c r="X172" s="19"/>
      <c r="Y172" s="19"/>
      <c r="Z172" s="19"/>
      <c r="AA172" s="19"/>
      <c r="AB172" s="19"/>
    </row>
    <row r="173" spans="1:28" ht="7.5" customHeight="1" thickBot="1" x14ac:dyDescent="0.3">
      <c r="A173" s="9"/>
      <c r="B173" s="20"/>
      <c r="C173" s="20"/>
      <c r="D173" s="20"/>
      <c r="E173" s="20"/>
      <c r="F173" s="20"/>
      <c r="G173" s="20"/>
      <c r="H173" s="20"/>
      <c r="I173" s="20"/>
      <c r="J173" s="20"/>
      <c r="K173" s="20"/>
      <c r="L173" s="20"/>
      <c r="M173" s="20"/>
      <c r="N173" s="20"/>
      <c r="O173" s="8"/>
      <c r="Q173" s="19"/>
      <c r="R173" s="19"/>
      <c r="S173" s="19"/>
      <c r="T173" s="19"/>
      <c r="U173" s="19"/>
      <c r="V173" s="19"/>
      <c r="W173" s="19"/>
      <c r="X173" s="19"/>
      <c r="Y173" s="19"/>
      <c r="Z173" s="19"/>
      <c r="AA173" s="19"/>
      <c r="AB173" s="19"/>
    </row>
    <row r="174" spans="1:28" ht="19.5" customHeight="1" thickBot="1" x14ac:dyDescent="0.3">
      <c r="A174" s="9"/>
      <c r="B174" s="264" t="s">
        <v>2671</v>
      </c>
      <c r="C174" s="264"/>
      <c r="D174" s="264"/>
      <c r="E174" s="264"/>
      <c r="F174" s="264"/>
      <c r="G174" s="264"/>
      <c r="H174" s="20"/>
      <c r="I174" s="268" t="s">
        <v>2679</v>
      </c>
      <c r="J174" s="269"/>
      <c r="K174" s="269"/>
      <c r="L174" s="269"/>
      <c r="M174" s="269"/>
      <c r="O174" s="181" t="str">
        <f>HYPERLINK("#Integrante_5!A1","INICIO")</f>
        <v>INICIO</v>
      </c>
      <c r="Q174" s="19"/>
      <c r="R174" s="19"/>
      <c r="S174" s="19"/>
      <c r="T174" s="19"/>
      <c r="U174" s="19"/>
      <c r="V174" s="19"/>
      <c r="W174" s="19"/>
      <c r="X174" s="19"/>
      <c r="Y174" s="19"/>
      <c r="Z174" s="19"/>
      <c r="AA174" s="19"/>
      <c r="AB174" s="19"/>
    </row>
    <row r="175" spans="1:28" ht="23.25" x14ac:dyDescent="0.25">
      <c r="A175" s="9"/>
      <c r="B175" s="237" t="s">
        <v>17</v>
      </c>
      <c r="C175" s="238"/>
      <c r="D175" s="239"/>
      <c r="E175" s="268" t="s">
        <v>2620</v>
      </c>
      <c r="F175" s="269"/>
      <c r="G175" s="270"/>
      <c r="H175" s="5"/>
      <c r="I175" s="237" t="s">
        <v>17</v>
      </c>
      <c r="J175" s="238"/>
      <c r="K175" s="238"/>
      <c r="L175" s="239"/>
      <c r="M175" s="246" t="s">
        <v>2680</v>
      </c>
      <c r="O175" s="8"/>
      <c r="Q175" s="19"/>
      <c r="R175" s="19"/>
      <c r="S175" s="160"/>
      <c r="T175" s="19"/>
      <c r="U175" s="19"/>
      <c r="V175" s="19"/>
      <c r="W175" s="19"/>
      <c r="X175" s="19"/>
      <c r="Y175" s="19"/>
      <c r="Z175" s="19"/>
      <c r="AA175" s="19"/>
      <c r="AB175" s="19"/>
    </row>
    <row r="176" spans="1:28" ht="23.25" x14ac:dyDescent="0.25">
      <c r="A176" s="9"/>
      <c r="B176" s="265"/>
      <c r="C176" s="266"/>
      <c r="D176" s="267"/>
      <c r="E176" s="160" t="s">
        <v>2621</v>
      </c>
      <c r="F176" s="160" t="s">
        <v>2622</v>
      </c>
      <c r="G176" s="160" t="s">
        <v>2623</v>
      </c>
      <c r="H176" s="5"/>
      <c r="I176" s="265"/>
      <c r="J176" s="266"/>
      <c r="K176" s="266"/>
      <c r="L176" s="267"/>
      <c r="M176" s="247"/>
      <c r="O176" s="8"/>
      <c r="Q176" s="19"/>
      <c r="R176" s="19"/>
      <c r="S176" s="160" t="s">
        <v>2623</v>
      </c>
      <c r="T176" s="19"/>
      <c r="U176" s="19"/>
      <c r="V176" s="19"/>
      <c r="W176" s="19"/>
      <c r="X176" s="19"/>
      <c r="Y176" s="19"/>
      <c r="Z176" s="19"/>
      <c r="AA176" s="19"/>
      <c r="AB176" s="19"/>
    </row>
    <row r="177" spans="1:28" ht="23.25" x14ac:dyDescent="0.25">
      <c r="A177" s="9"/>
      <c r="B177" s="235" t="s">
        <v>2671</v>
      </c>
      <c r="C177" s="235"/>
      <c r="D177" s="235"/>
      <c r="E177" s="24">
        <v>0.02</v>
      </c>
      <c r="F177" s="174"/>
      <c r="G177" s="175" t="str">
        <f>IF(F177&gt;0,SUM(E177+F177),"")</f>
        <v/>
      </c>
      <c r="H177" s="5"/>
      <c r="I177" s="226" t="s">
        <v>2673</v>
      </c>
      <c r="J177" s="227"/>
      <c r="K177" s="227"/>
      <c r="L177" s="228"/>
      <c r="M177" s="174"/>
      <c r="O177" s="8"/>
      <c r="Q177" s="19"/>
      <c r="R177" s="19"/>
      <c r="S177" s="175" t="str">
        <f>IF(M177&gt;0,SUM(L177+M177),"")</f>
        <v/>
      </c>
      <c r="T177" s="19"/>
      <c r="U177" s="19"/>
      <c r="V177" s="19"/>
      <c r="W177" s="19"/>
      <c r="X177" s="19"/>
      <c r="Y177" s="19"/>
      <c r="Z177" s="19"/>
      <c r="AA177" s="19"/>
      <c r="AB177" s="19"/>
    </row>
    <row r="178" spans="1:28" ht="23.25" hidden="1" x14ac:dyDescent="0.25">
      <c r="A178" s="9"/>
      <c r="B178" s="235" t="s">
        <v>1165</v>
      </c>
      <c r="C178" s="235"/>
      <c r="D178" s="235"/>
      <c r="E178" s="24">
        <v>0.02</v>
      </c>
      <c r="F178" s="69"/>
      <c r="G178" s="159" t="str">
        <f>IF(F178&gt;0,SUM(E178+F178),"")</f>
        <v/>
      </c>
      <c r="H178" s="5"/>
      <c r="I178" s="226" t="s">
        <v>1169</v>
      </c>
      <c r="J178" s="227"/>
      <c r="K178" s="228"/>
      <c r="L178" s="24">
        <v>0.02</v>
      </c>
      <c r="M178" s="69"/>
      <c r="N178" s="159" t="str">
        <f>IF(M178&gt;0,SUM(L178+M178),"")</f>
        <v/>
      </c>
      <c r="O178" s="8"/>
      <c r="Q178" s="19"/>
      <c r="R178" s="19"/>
      <c r="S178" s="19"/>
      <c r="T178" s="19"/>
      <c r="U178" s="19"/>
      <c r="V178" s="19"/>
      <c r="W178" s="19"/>
      <c r="X178" s="19"/>
      <c r="Y178" s="19"/>
      <c r="Z178" s="19"/>
      <c r="AA178" s="19"/>
      <c r="AB178" s="19"/>
    </row>
    <row r="179" spans="1:28" ht="23.25" hidden="1" x14ac:dyDescent="0.25">
      <c r="A179" s="9"/>
      <c r="B179" s="235" t="s">
        <v>1166</v>
      </c>
      <c r="C179" s="235"/>
      <c r="D179" s="235"/>
      <c r="E179" s="24">
        <v>0.02</v>
      </c>
      <c r="F179" s="69"/>
      <c r="G179" s="159" t="str">
        <f>IF(F179&gt;0,SUM(E179+F179),"")</f>
        <v/>
      </c>
      <c r="H179" s="5"/>
      <c r="I179" s="226" t="s">
        <v>1170</v>
      </c>
      <c r="J179" s="227"/>
      <c r="K179" s="228"/>
      <c r="L179" s="24">
        <v>0.02</v>
      </c>
      <c r="M179" s="69"/>
      <c r="N179" s="159" t="str">
        <f>IF(M179&gt;0,SUM(L179+M179),"")</f>
        <v/>
      </c>
      <c r="O179" s="8"/>
      <c r="Q179" s="19"/>
      <c r="R179" s="19"/>
      <c r="S179" s="19"/>
      <c r="T179" s="19"/>
      <c r="U179" s="19"/>
      <c r="V179" s="19"/>
      <c r="W179" s="19"/>
      <c r="X179" s="19"/>
      <c r="Y179" s="19"/>
      <c r="Z179" s="19"/>
      <c r="AA179" s="19"/>
      <c r="AB179" s="19"/>
    </row>
    <row r="180" spans="1:28" ht="23.25" hidden="1" x14ac:dyDescent="0.25">
      <c r="A180" s="9"/>
      <c r="B180" s="235" t="s">
        <v>1167</v>
      </c>
      <c r="C180" s="235"/>
      <c r="D180" s="235"/>
      <c r="E180" s="24">
        <v>0.03</v>
      </c>
      <c r="F180" s="69"/>
      <c r="G180" s="159" t="str">
        <f>IF(F180&gt;0,SUM(E180+F180),"")</f>
        <v/>
      </c>
      <c r="H180" s="5"/>
      <c r="I180" s="226" t="s">
        <v>1171</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5"/>
      <c r="C181" s="5"/>
      <c r="D181" s="5"/>
      <c r="E181" s="5"/>
      <c r="F181" s="5"/>
      <c r="G181" s="5"/>
      <c r="H181" s="5"/>
      <c r="I181" s="226" t="s">
        <v>1172</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x14ac:dyDescent="0.25">
      <c r="A182" s="9"/>
      <c r="B182" s="88" t="s">
        <v>2674</v>
      </c>
      <c r="C182" s="88"/>
      <c r="D182" s="88"/>
      <c r="E182" s="88"/>
      <c r="F182" s="88"/>
      <c r="G182" s="88"/>
      <c r="H182" s="88"/>
      <c r="I182" s="88"/>
      <c r="J182" s="88"/>
      <c r="K182" s="88"/>
      <c r="L182" s="88"/>
      <c r="M182" s="88"/>
      <c r="N182" s="89"/>
      <c r="O182" s="90"/>
    </row>
    <row r="183" spans="1:28" x14ac:dyDescent="0.25">
      <c r="A183" s="9"/>
      <c r="B183" s="91" t="s">
        <v>2632</v>
      </c>
      <c r="C183" s="180">
        <f>+SUM(G177:G180)</f>
        <v>0</v>
      </c>
      <c r="D183" s="165" t="s">
        <v>2633</v>
      </c>
      <c r="E183" s="95">
        <f>+(C183*SUM(K20:K35))</f>
        <v>0</v>
      </c>
      <c r="F183" s="93"/>
      <c r="G183" s="94"/>
      <c r="H183" s="89"/>
      <c r="I183" s="91" t="s">
        <v>2632</v>
      </c>
      <c r="J183" s="180">
        <f>M177</f>
        <v>0</v>
      </c>
      <c r="K183" s="236" t="s">
        <v>2633</v>
      </c>
      <c r="L183" s="236"/>
      <c r="M183" s="95">
        <f>+J183*K20</f>
        <v>0</v>
      </c>
      <c r="N183" s="96"/>
      <c r="O183" s="97"/>
    </row>
    <row r="184" spans="1:28" ht="15.75" thickBot="1" x14ac:dyDescent="0.3">
      <c r="A184" s="10"/>
      <c r="B184" s="98"/>
      <c r="C184" s="98"/>
      <c r="D184" s="98"/>
      <c r="E184" s="98"/>
      <c r="F184" s="98"/>
      <c r="G184" s="98"/>
      <c r="H184" s="98"/>
      <c r="I184" s="176" t="s">
        <v>2676</v>
      </c>
      <c r="J184" s="98"/>
      <c r="K184" s="98"/>
      <c r="L184" s="98"/>
      <c r="M184" s="98"/>
      <c r="N184" s="99"/>
      <c r="O184" s="100"/>
    </row>
    <row r="185" spans="1:28" ht="8.25" customHeight="1" thickBot="1" x14ac:dyDescent="0.3"/>
    <row r="186" spans="1:28" s="19" customFormat="1" ht="31.5" customHeight="1" thickBot="1" x14ac:dyDescent="0.3">
      <c r="A186" s="208" t="s">
        <v>18</v>
      </c>
      <c r="B186" s="209"/>
      <c r="C186" s="209"/>
      <c r="D186" s="209"/>
      <c r="E186" s="209"/>
      <c r="F186" s="209"/>
      <c r="G186" s="209"/>
      <c r="H186" s="209"/>
      <c r="I186" s="209"/>
      <c r="J186" s="209"/>
      <c r="K186" s="209"/>
      <c r="L186" s="209"/>
      <c r="M186" s="209"/>
      <c r="N186" s="209"/>
      <c r="O186" s="213"/>
      <c r="P186" s="77"/>
    </row>
    <row r="187" spans="1:28" ht="15" customHeight="1" x14ac:dyDescent="0.25">
      <c r="A187" s="229" t="s">
        <v>19</v>
      </c>
      <c r="B187" s="230"/>
      <c r="C187" s="230"/>
      <c r="D187" s="230"/>
      <c r="E187" s="230"/>
      <c r="F187" s="230"/>
      <c r="G187" s="230"/>
      <c r="H187" s="230"/>
      <c r="I187" s="230"/>
      <c r="J187" s="230"/>
      <c r="K187" s="230"/>
      <c r="L187" s="230"/>
      <c r="M187" s="230"/>
      <c r="N187" s="230"/>
      <c r="O187" s="231"/>
    </row>
    <row r="188" spans="1:28" ht="15.75" thickBot="1" x14ac:dyDescent="0.3">
      <c r="A188" s="232"/>
      <c r="B188" s="233"/>
      <c r="C188" s="233"/>
      <c r="D188" s="233"/>
      <c r="E188" s="233"/>
      <c r="F188" s="233"/>
      <c r="G188" s="233"/>
      <c r="H188" s="233"/>
      <c r="I188" s="233"/>
      <c r="J188" s="233"/>
      <c r="K188" s="233"/>
      <c r="L188" s="233"/>
      <c r="M188" s="233"/>
      <c r="N188" s="233"/>
      <c r="O188" s="234"/>
    </row>
    <row r="189" spans="1:28" x14ac:dyDescent="0.25">
      <c r="A189" s="9"/>
      <c r="B189" s="5"/>
      <c r="C189" s="5"/>
      <c r="D189" s="5"/>
      <c r="E189" s="5"/>
      <c r="F189" s="5"/>
      <c r="G189" s="5"/>
      <c r="H189" s="5"/>
      <c r="I189" s="5"/>
      <c r="J189" s="5"/>
      <c r="K189" s="5"/>
      <c r="L189" s="5"/>
      <c r="M189" s="5"/>
      <c r="N189" s="5"/>
      <c r="O189" s="8"/>
      <c r="Q189" s="149"/>
      <c r="R189" s="149"/>
      <c r="S189" s="149"/>
      <c r="T189" s="149"/>
    </row>
    <row r="190" spans="1:28" x14ac:dyDescent="0.25">
      <c r="A190" s="9"/>
      <c r="B190" s="251" t="s">
        <v>2641</v>
      </c>
      <c r="C190" s="251"/>
      <c r="E190" s="5" t="s">
        <v>20</v>
      </c>
      <c r="H190" s="163" t="s">
        <v>24</v>
      </c>
      <c r="J190" s="5" t="s">
        <v>2642</v>
      </c>
      <c r="K190" s="5"/>
      <c r="M190" s="5"/>
      <c r="N190" s="5"/>
      <c r="O190" s="8"/>
      <c r="Q190" s="150"/>
      <c r="R190" s="151"/>
      <c r="S190" s="151"/>
      <c r="T190" s="150"/>
    </row>
    <row r="191" spans="1:28" x14ac:dyDescent="0.25">
      <c r="A191" s="9"/>
      <c r="C191" s="124"/>
      <c r="D191" s="5"/>
      <c r="E191" s="123"/>
      <c r="F191" s="5"/>
      <c r="G191" s="5"/>
      <c r="H191" s="143"/>
      <c r="J191" s="5"/>
      <c r="K191" s="124"/>
      <c r="L191" s="5"/>
      <c r="M191" s="5"/>
      <c r="N191" s="5"/>
      <c r="O191" s="8"/>
    </row>
    <row r="192" spans="1:28" x14ac:dyDescent="0.25">
      <c r="A192" s="9"/>
      <c r="B192" s="25" t="s">
        <v>2634</v>
      </c>
      <c r="C192" s="5"/>
      <c r="E192" s="5"/>
      <c r="F192" s="5"/>
      <c r="G192" s="5"/>
      <c r="H192" s="5"/>
      <c r="I192" s="5"/>
      <c r="J192" s="5"/>
      <c r="M192" s="5"/>
      <c r="N192" s="5"/>
      <c r="O192" s="50"/>
    </row>
    <row r="193" spans="1:18" ht="15.75" thickBot="1" x14ac:dyDescent="0.3">
      <c r="A193" s="10"/>
      <c r="B193" s="11"/>
      <c r="C193" s="11"/>
      <c r="D193" s="11"/>
      <c r="E193" s="11"/>
      <c r="F193" s="11"/>
      <c r="G193" s="11"/>
      <c r="H193" s="11"/>
      <c r="I193" s="11"/>
      <c r="J193" s="11"/>
      <c r="K193" s="11"/>
      <c r="L193" s="11"/>
      <c r="M193" s="11"/>
      <c r="N193" s="11"/>
      <c r="O193" s="12"/>
    </row>
    <row r="194" spans="1:18" ht="8.25" customHeight="1" thickBot="1" x14ac:dyDescent="0.3"/>
    <row r="195" spans="1:18" s="19" customFormat="1" ht="31.5" customHeight="1" thickBot="1" x14ac:dyDescent="0.3">
      <c r="A195" s="208" t="s">
        <v>29</v>
      </c>
      <c r="B195" s="209"/>
      <c r="C195" s="209"/>
      <c r="D195" s="209"/>
      <c r="E195" s="209"/>
      <c r="F195" s="209"/>
      <c r="G195" s="209"/>
      <c r="H195" s="209"/>
      <c r="I195" s="209"/>
      <c r="J195" s="209"/>
      <c r="K195" s="209"/>
      <c r="L195" s="209"/>
      <c r="M195" s="209"/>
      <c r="N195" s="209"/>
      <c r="O195" s="213"/>
      <c r="P195" s="77"/>
    </row>
    <row r="196" spans="1:18" ht="21.75" thickBot="1" x14ac:dyDescent="0.3">
      <c r="A196" s="9"/>
      <c r="B196" s="5"/>
      <c r="C196" s="5"/>
      <c r="D196" s="5"/>
      <c r="E196" s="5"/>
      <c r="F196" s="5"/>
      <c r="G196" s="5"/>
      <c r="H196" s="5"/>
      <c r="I196" s="5"/>
      <c r="J196" s="5"/>
      <c r="K196" s="5"/>
      <c r="L196" s="5"/>
      <c r="M196" s="5"/>
      <c r="N196" s="5"/>
      <c r="O196" s="181" t="str">
        <f>HYPERLINK("#Integrante_5!A1","INICIO")</f>
        <v>INICIO</v>
      </c>
    </row>
    <row r="197" spans="1:18" ht="231" customHeight="1" x14ac:dyDescent="0.25">
      <c r="A197" s="9"/>
      <c r="B197" s="225" t="s">
        <v>2664</v>
      </c>
      <c r="C197" s="225"/>
      <c r="D197" s="225"/>
      <c r="E197" s="225"/>
      <c r="F197" s="225"/>
      <c r="G197" s="225"/>
      <c r="H197" s="225"/>
      <c r="I197" s="225"/>
      <c r="J197" s="225"/>
      <c r="K197" s="225"/>
      <c r="L197" s="225"/>
      <c r="M197" s="225"/>
      <c r="N197" s="225"/>
      <c r="O197" s="8"/>
    </row>
    <row r="198" spans="1:18" x14ac:dyDescent="0.25">
      <c r="A198" s="9"/>
      <c r="B198" s="248"/>
      <c r="C198" s="248"/>
      <c r="D198" s="248"/>
      <c r="E198" s="248"/>
      <c r="F198" s="248"/>
      <c r="G198" s="248"/>
      <c r="H198" s="248"/>
      <c r="I198" s="248"/>
      <c r="J198" s="248"/>
      <c r="K198" s="248"/>
      <c r="L198" s="248"/>
      <c r="M198" s="248"/>
      <c r="N198" s="248"/>
      <c r="O198" s="8"/>
    </row>
    <row r="199" spans="1:18" x14ac:dyDescent="0.25">
      <c r="A199" s="9"/>
      <c r="B199" s="249" t="s">
        <v>2653</v>
      </c>
      <c r="C199" s="250"/>
      <c r="D199" s="250"/>
      <c r="E199" s="250"/>
      <c r="F199" s="250"/>
      <c r="G199" s="250"/>
      <c r="H199" s="250"/>
      <c r="I199" s="250"/>
      <c r="J199" s="250"/>
      <c r="K199" s="250"/>
      <c r="L199" s="250"/>
      <c r="M199" s="250"/>
      <c r="N199" s="250"/>
      <c r="O199" s="8"/>
    </row>
    <row r="200" spans="1:18" ht="15" customHeight="1" x14ac:dyDescent="0.25">
      <c r="A200" s="9"/>
      <c r="B200" s="72" t="s">
        <v>2636</v>
      </c>
      <c r="C200" s="72"/>
      <c r="D200" s="72"/>
      <c r="E200" s="72"/>
      <c r="F200" s="72"/>
      <c r="G200" s="72"/>
      <c r="H200" s="72"/>
      <c r="I200" s="72"/>
      <c r="J200" s="72"/>
      <c r="K200" s="72"/>
      <c r="L200" s="72"/>
      <c r="M200" s="72"/>
      <c r="N200" s="72"/>
      <c r="O200" s="8"/>
    </row>
    <row r="201" spans="1:18" s="86" customFormat="1" ht="17.25" customHeight="1" x14ac:dyDescent="0.25">
      <c r="A201" s="42"/>
      <c r="B201" s="83"/>
      <c r="C201" s="21"/>
      <c r="D201" s="21"/>
      <c r="E201" s="21"/>
      <c r="F201" s="21"/>
      <c r="G201" s="21"/>
      <c r="H201" s="21"/>
      <c r="I201" s="21"/>
      <c r="J201" s="21"/>
      <c r="K201" s="21"/>
      <c r="L201" s="21"/>
      <c r="M201" s="21"/>
      <c r="N201" s="21"/>
      <c r="O201" s="84"/>
      <c r="P201" s="85"/>
      <c r="R201" s="87"/>
    </row>
    <row r="202" spans="1:18" x14ac:dyDescent="0.25">
      <c r="A202" s="9"/>
      <c r="B202" s="4" t="s">
        <v>2654</v>
      </c>
      <c r="C202" s="5"/>
      <c r="D202" s="5"/>
      <c r="E202" s="5"/>
      <c r="F202" s="5"/>
      <c r="G202" s="5"/>
      <c r="H202" s="5"/>
      <c r="I202" s="5"/>
      <c r="J202" s="5"/>
      <c r="K202" s="5"/>
      <c r="L202" s="5"/>
      <c r="M202" s="5"/>
      <c r="N202" s="5"/>
      <c r="O202" s="8"/>
    </row>
    <row r="203" spans="1:18" x14ac:dyDescent="0.25">
      <c r="A203" s="9"/>
      <c r="B203" s="4" t="s">
        <v>2649</v>
      </c>
      <c r="C203" s="5"/>
      <c r="D203" s="5"/>
      <c r="E203" s="5"/>
      <c r="F203" s="5"/>
      <c r="G203" s="5"/>
      <c r="H203" s="5"/>
      <c r="I203" s="5"/>
      <c r="J203" s="5"/>
      <c r="K203" s="5"/>
      <c r="L203" s="5"/>
      <c r="M203" s="5"/>
      <c r="N203" s="5"/>
      <c r="O203" s="8"/>
    </row>
    <row r="204" spans="1:18" x14ac:dyDescent="0.25">
      <c r="A204" s="9"/>
      <c r="C204" s="5"/>
      <c r="D204" s="5"/>
      <c r="E204" s="5"/>
      <c r="F204" s="5"/>
      <c r="G204" s="5"/>
      <c r="H204" s="5"/>
      <c r="I204" s="5"/>
      <c r="J204" s="5"/>
      <c r="K204" s="5"/>
      <c r="L204" s="5"/>
      <c r="M204" s="5"/>
      <c r="N204" s="5"/>
      <c r="O204" s="8"/>
    </row>
    <row r="205" spans="1:18" ht="23.25" x14ac:dyDescent="0.25">
      <c r="A205" s="9"/>
      <c r="B205" s="23"/>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x14ac:dyDescent="0.25">
      <c r="A207" s="9"/>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B209" s="27" t="s">
        <v>28</v>
      </c>
      <c r="C209" s="123"/>
      <c r="D209" s="21"/>
      <c r="G209" s="27" t="s">
        <v>2625</v>
      </c>
      <c r="H209" s="144"/>
      <c r="J209" s="27" t="s">
        <v>2627</v>
      </c>
      <c r="K209" s="144"/>
      <c r="L209" s="21"/>
      <c r="M209" s="21"/>
      <c r="N209" s="21"/>
      <c r="O209" s="8"/>
    </row>
    <row r="210" spans="1:15" x14ac:dyDescent="0.25">
      <c r="A210" s="9"/>
      <c r="B210" s="27" t="s">
        <v>2624</v>
      </c>
      <c r="C210" s="143"/>
      <c r="D210" s="21"/>
      <c r="G210" s="27" t="s">
        <v>2626</v>
      </c>
      <c r="H210" s="144"/>
      <c r="J210" s="27" t="s">
        <v>2628</v>
      </c>
      <c r="K210" s="143"/>
      <c r="L210" s="21"/>
      <c r="M210" s="21"/>
      <c r="N210" s="21"/>
      <c r="O210" s="50"/>
    </row>
    <row r="211" spans="1:15" ht="15.75" thickBot="1" x14ac:dyDescent="0.3">
      <c r="A211" s="10"/>
      <c r="B211" s="11"/>
      <c r="C211" s="11"/>
      <c r="D211" s="11"/>
      <c r="E211" s="11"/>
      <c r="F211" s="11"/>
      <c r="G211" s="11"/>
      <c r="H211" s="11"/>
      <c r="I211" s="11"/>
      <c r="J211" s="11"/>
      <c r="K211" s="11"/>
      <c r="L211" s="11"/>
      <c r="M211" s="11"/>
      <c r="N211" s="11"/>
      <c r="O211" s="12"/>
    </row>
    <row r="212" spans="1:15" x14ac:dyDescent="0.25"/>
  </sheetData>
  <sheetProtection algorithmName="SHA-512" hashValue="DeJc3XHrB8BmQb4tAu6qHwbm+33X3guE+ErlA54QbWDrhWj2a4E+U/VcMiKtcOHLWxQbmzonmWv7IMsiWoVRuA==" saltValue="7kfaIgDWlgi4v0dwNxzvMg==" spinCount="100000" sheet="1" objects="1" scenarios="1"/>
  <mergeCells count="60">
    <mergeCell ref="B190:C190"/>
    <mergeCell ref="A195:O195"/>
    <mergeCell ref="B197:N197"/>
    <mergeCell ref="B198:N198"/>
    <mergeCell ref="B199:N199"/>
    <mergeCell ref="A187:O188"/>
    <mergeCell ref="B177:D177"/>
    <mergeCell ref="B178:D178"/>
    <mergeCell ref="I178:K178"/>
    <mergeCell ref="B179:D179"/>
    <mergeCell ref="I179:K179"/>
    <mergeCell ref="B180:D180"/>
    <mergeCell ref="I180:K180"/>
    <mergeCell ref="I181:K181"/>
    <mergeCell ref="K183:L183"/>
    <mergeCell ref="A186:O186"/>
    <mergeCell ref="I177:L177"/>
    <mergeCell ref="A171:O172"/>
    <mergeCell ref="B174:G174"/>
    <mergeCell ref="B175:D176"/>
    <mergeCell ref="E175:G175"/>
    <mergeCell ref="I174:M174"/>
    <mergeCell ref="I175:L176"/>
    <mergeCell ref="M175:M176"/>
    <mergeCell ref="A170:O170"/>
    <mergeCell ref="I112:J112"/>
    <mergeCell ref="A160:E160"/>
    <mergeCell ref="F160:H160"/>
    <mergeCell ref="I160:O160"/>
    <mergeCell ref="A161:E161"/>
    <mergeCell ref="F161:H161"/>
    <mergeCell ref="I161:O161"/>
    <mergeCell ref="B163:D163"/>
    <mergeCell ref="G163:H163"/>
    <mergeCell ref="I163:M163"/>
    <mergeCell ref="I165:O166"/>
    <mergeCell ref="B166:D166"/>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1">
      <formula1>1</formula1>
      <formula2>1000000</formula2>
    </dataValidation>
    <dataValidation type="textLength" allowBlank="1" showInputMessage="1" showErrorMessage="1" sqref="H191">
      <formula1>3</formula1>
      <formula2>100</formula2>
    </dataValidation>
    <dataValidation type="date" allowBlank="1" showInputMessage="1" showErrorMessage="1" sqref="F48:F107 K191 C191 E114:F158">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5">
      <formula1>SinoA</formula1>
    </dataValidation>
    <dataValidation type="whole" allowBlank="1" showInputMessage="1" showErrorMessage="1" sqref="K48:K107">
      <formula1>0</formula1>
      <formula2>99999999999999900</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O114:O158 C114:C158"/>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48:I107 I20:I35 I114:I158">
      <formula1>DEPARTAMENTO</formula1>
    </dataValidation>
    <dataValidation type="list" showInputMessage="1" showErrorMessage="1" sqref="J25:J35 J57:J107 J114:J158">
      <formula1>INDIRECT(I25)</formula1>
    </dataValidation>
    <dataValidation type="decimal" allowBlank="1" showInputMessage="1" showErrorMessage="1" sqref="N114:N158">
      <formula1>0</formula1>
      <formula2>100</formula2>
    </dataValidation>
    <dataValidation type="whole" allowBlank="1" showInputMessage="1" showErrorMessage="1" sqref="K114:K158">
      <formula1>0</formula1>
      <formula2>9999999999999</formula2>
    </dataValidation>
    <dataValidation type="decimal" allowBlank="1" showInputMessage="1" showErrorMessage="1" sqref="M177">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4"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D165 L48:L107 N163 O48:O107 M114:M158</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FC214"/>
  <sheetViews>
    <sheetView showGridLines="0" zoomScale="85" zoomScaleNormal="85" zoomScaleSheetLayoutView="40" zoomScalePageLayoutView="40" workbookViewId="0">
      <selection activeCell="E23" sqref="E23"/>
    </sheetView>
  </sheetViews>
  <sheetFormatPr baseColWidth="10" defaultColWidth="0" defaultRowHeight="15" customHeight="1" zeroHeight="1" outlineLevelRow="1" x14ac:dyDescent="0.25"/>
  <cols>
    <col min="1" max="1" width="7" style="4" customWidth="1"/>
    <col min="2" max="2" width="55.42578125" style="4" customWidth="1"/>
    <col min="3" max="3" width="31.42578125" style="4" customWidth="1"/>
    <col min="4" max="4" width="23.42578125" style="4" customWidth="1"/>
    <col min="5" max="5" width="28.5703125" style="4" customWidth="1"/>
    <col min="6" max="6" width="35" style="4" customWidth="1"/>
    <col min="7" max="7" width="23.42578125" style="4" customWidth="1"/>
    <col min="8" max="8" width="79.42578125" style="4" customWidth="1"/>
    <col min="9" max="9" width="42.42578125" style="4" customWidth="1"/>
    <col min="10" max="10" width="27.85546875" style="4" customWidth="1"/>
    <col min="11" max="12" width="21.42578125" style="4" customWidth="1"/>
    <col min="13" max="13" width="12.5703125" style="4" customWidth="1"/>
    <col min="14" max="14" width="22.5703125" style="4" customWidth="1"/>
    <col min="15" max="15" width="29.140625" style="4" customWidth="1"/>
    <col min="16" max="16" width="6.42578125" style="76" customWidth="1"/>
    <col min="17" max="17" width="9.42578125" style="4" hidden="1"/>
    <col min="18" max="18" width="14.42578125" style="4" hidden="1"/>
    <col min="19" max="19" width="15.140625" style="4" hidden="1"/>
    <col min="20" max="20" width="12.85546875" style="4" hidden="1"/>
    <col min="21" max="21" width="17" style="4" hidden="1"/>
    <col min="22" max="22" width="8" style="4" hidden="1"/>
    <col min="23" max="23" width="15.5703125" style="4" hidden="1"/>
    <col min="24" max="24" width="18" style="4" hidden="1"/>
    <col min="25" max="25" width="14.85546875" style="4" hidden="1"/>
    <col min="26" max="26" width="13.5703125" style="4" hidden="1"/>
    <col min="27" max="27" width="11.85546875" style="4" hidden="1"/>
    <col min="28" max="28" width="20.140625" style="4" hidden="1"/>
    <col min="29" max="16383" width="1.5703125" style="4" hidden="1"/>
    <col min="16384" max="16384" width="42.140625" style="4" hidden="1"/>
  </cols>
  <sheetData>
    <row r="1" spans="1:20" ht="15.75" thickBot="1" x14ac:dyDescent="0.3"/>
    <row r="2" spans="1:20" ht="33" customHeight="1" x14ac:dyDescent="0.25">
      <c r="A2" s="13"/>
      <c r="B2" s="15"/>
      <c r="C2" s="201" t="s">
        <v>2659</v>
      </c>
      <c r="D2" s="202"/>
      <c r="E2" s="202"/>
      <c r="F2" s="202"/>
      <c r="G2" s="202"/>
      <c r="H2" s="202"/>
      <c r="I2" s="202"/>
      <c r="J2" s="202"/>
      <c r="K2" s="202"/>
      <c r="L2" s="212" t="s">
        <v>2645</v>
      </c>
      <c r="M2" s="212"/>
      <c r="N2" s="218" t="s">
        <v>2646</v>
      </c>
      <c r="O2" s="219"/>
    </row>
    <row r="3" spans="1:20" ht="33" customHeight="1" x14ac:dyDescent="0.25">
      <c r="A3" s="9"/>
      <c r="B3" s="8"/>
      <c r="C3" s="203"/>
      <c r="D3" s="204"/>
      <c r="E3" s="204"/>
      <c r="F3" s="204"/>
      <c r="G3" s="204"/>
      <c r="H3" s="204"/>
      <c r="I3" s="204"/>
      <c r="J3" s="204"/>
      <c r="K3" s="204"/>
      <c r="L3" s="220" t="s">
        <v>1</v>
      </c>
      <c r="M3" s="220"/>
      <c r="N3" s="220" t="s">
        <v>2647</v>
      </c>
      <c r="O3" s="222"/>
    </row>
    <row r="4" spans="1:20" ht="24.75" customHeight="1" thickBot="1" x14ac:dyDescent="0.3">
      <c r="A4" s="10"/>
      <c r="B4" s="12"/>
      <c r="C4" s="205"/>
      <c r="D4" s="206"/>
      <c r="E4" s="206"/>
      <c r="F4" s="206"/>
      <c r="G4" s="206"/>
      <c r="H4" s="206"/>
      <c r="I4" s="206"/>
      <c r="J4" s="206"/>
      <c r="K4" s="206"/>
      <c r="L4" s="223" t="s">
        <v>0</v>
      </c>
      <c r="M4" s="223"/>
      <c r="N4" s="223"/>
      <c r="O4" s="224"/>
      <c r="P4" s="167">
        <f ca="1">NOW()</f>
        <v>44194.560356828704</v>
      </c>
    </row>
    <row r="5" spans="1:20" ht="8.25" customHeight="1" thickBot="1" x14ac:dyDescent="0.3">
      <c r="A5" s="5"/>
      <c r="B5" s="5"/>
      <c r="C5" s="31"/>
      <c r="D5" s="31"/>
      <c r="E5" s="31"/>
      <c r="F5" s="31"/>
      <c r="G5" s="31"/>
      <c r="H5" s="31"/>
      <c r="I5" s="31"/>
      <c r="J5" s="31"/>
      <c r="K5" s="31"/>
      <c r="L5" s="18"/>
      <c r="M5" s="18"/>
      <c r="N5" s="18"/>
      <c r="O5" s="18"/>
    </row>
    <row r="6" spans="1:20" s="19" customFormat="1" ht="31.5" customHeight="1" thickBot="1" x14ac:dyDescent="0.3">
      <c r="A6" s="208" t="s">
        <v>2643</v>
      </c>
      <c r="B6" s="209"/>
      <c r="C6" s="209"/>
      <c r="D6" s="209"/>
      <c r="E6" s="209"/>
      <c r="F6" s="209"/>
      <c r="G6" s="209"/>
      <c r="H6" s="209"/>
      <c r="I6" s="209"/>
      <c r="J6" s="209"/>
      <c r="K6" s="209"/>
      <c r="L6" s="209"/>
      <c r="M6" s="209"/>
      <c r="N6" s="209"/>
      <c r="O6" s="213"/>
      <c r="P6" s="77"/>
      <c r="Q6" s="4"/>
      <c r="R6" s="4"/>
      <c r="S6" s="51"/>
    </row>
    <row r="7" spans="1:20" ht="8.25" customHeight="1" thickBot="1" x14ac:dyDescent="0.3">
      <c r="A7" s="37"/>
      <c r="B7" s="38"/>
      <c r="C7" s="39"/>
      <c r="D7" s="39"/>
      <c r="E7" s="39"/>
      <c r="F7" s="39"/>
      <c r="G7" s="39"/>
      <c r="H7" s="39"/>
      <c r="I7" s="39"/>
      <c r="J7" s="39"/>
      <c r="K7" s="39"/>
      <c r="L7" s="40"/>
      <c r="M7" s="40"/>
      <c r="N7" s="40"/>
      <c r="O7" s="41"/>
    </row>
    <row r="8" spans="1:20" ht="30.75" customHeight="1" thickBot="1" x14ac:dyDescent="0.3">
      <c r="A8" s="187"/>
      <c r="B8" s="181" t="str">
        <f>HYPERLINK("#Integrante_6!B20","IDENTIFICACIÓN DEL OFERENTE")</f>
        <v>IDENTIFICACIÓN DEL OFERENTE</v>
      </c>
      <c r="C8" s="184"/>
      <c r="D8" s="188"/>
      <c r="E8" s="214" t="str">
        <f>HYPERLINK("#Integrante_6!A109","CAPACIDAD RESIDUAL")</f>
        <v>CAPACIDAD RESIDUAL</v>
      </c>
      <c r="F8" s="215"/>
      <c r="G8" s="216"/>
      <c r="H8" s="189"/>
      <c r="I8" s="181" t="str">
        <f>HYPERLINK("#Integrante_6!N162","DISCAPACIDAD")</f>
        <v>DISCAPACIDAD</v>
      </c>
      <c r="J8" s="185"/>
      <c r="K8" s="181" t="str">
        <f>HYPERLINK("#Integrante_6!A188","TRAYECTORIA")</f>
        <v>TRAYECTORIA</v>
      </c>
      <c r="L8" s="184"/>
      <c r="M8" s="36"/>
      <c r="N8" s="36"/>
      <c r="O8" s="43"/>
    </row>
    <row r="9" spans="1:20" ht="30.75" customHeight="1" thickBot="1" x14ac:dyDescent="0.3">
      <c r="A9" s="187"/>
      <c r="B9" s="181" t="str">
        <f>HYPERLINK("#Integrante_6!I20","DATOS CONTRATO INVITACIÓN")</f>
        <v>DATOS CONTRATO INVITACIÓN</v>
      </c>
      <c r="C9" s="184"/>
      <c r="D9" s="184"/>
      <c r="E9" s="214" t="str">
        <f>HYPERLINK("#Integrante_6!A162","TALENTO HUMANO")</f>
        <v>TALENTO HUMANO</v>
      </c>
      <c r="F9" s="215"/>
      <c r="G9" s="216"/>
      <c r="H9" s="189"/>
      <c r="I9" s="181" t="str">
        <f>HYPERLINK("#Integrante_6!B176","CONTRAPARTIDA ADICIONAL")</f>
        <v>CONTRAPARTIDA ADICIONAL</v>
      </c>
      <c r="J9" s="186"/>
      <c r="K9" s="181" t="str">
        <f>HYPERLINK("#Integrante_6!A199","ACEPTACIÓN")</f>
        <v>ACEPTACIÓN</v>
      </c>
      <c r="L9" s="184"/>
      <c r="M9" s="36"/>
      <c r="N9" s="36"/>
      <c r="O9" s="43"/>
    </row>
    <row r="10" spans="1:20" ht="30.75" customHeight="1" thickBot="1" x14ac:dyDescent="0.3">
      <c r="A10" s="187"/>
      <c r="B10" s="181" t="str">
        <f>HYPERLINK("#Integrante_6!B48","EXPERIENCIA TERRITORIAL")</f>
        <v>EXPERIENCIA TERRITORIAL</v>
      </c>
      <c r="C10" s="184"/>
      <c r="D10" s="184"/>
      <c r="E10" s="214" t="str">
        <f>HYPERLINK("#Integrante_6!F162","INFRAESTRUCTURA")</f>
        <v>INFRAESTRUCTURA</v>
      </c>
      <c r="F10" s="215"/>
      <c r="G10" s="216"/>
      <c r="H10" s="189"/>
      <c r="I10" s="181" t="str">
        <f>HYPERLINK("#Integrante_6!L176","VALOR TÉCNICO AGREGADO")</f>
        <v>VALOR TÉCNICO AGREGADO</v>
      </c>
      <c r="J10" s="186"/>
      <c r="K10" s="184"/>
      <c r="L10" s="184"/>
      <c r="M10" s="36"/>
      <c r="N10" s="36"/>
      <c r="O10" s="43"/>
    </row>
    <row r="11" spans="1:20" ht="8.25" customHeight="1" thickBot="1" x14ac:dyDescent="0.3">
      <c r="A11" s="44"/>
      <c r="B11" s="22"/>
      <c r="C11" s="45"/>
      <c r="D11" s="45"/>
      <c r="E11" s="45"/>
      <c r="F11" s="45"/>
      <c r="G11" s="45"/>
      <c r="H11" s="45"/>
      <c r="I11" s="45"/>
      <c r="J11" s="45"/>
      <c r="K11" s="45"/>
      <c r="L11" s="46"/>
      <c r="M11" s="46"/>
      <c r="N11" s="46"/>
      <c r="O11" s="47"/>
    </row>
    <row r="12" spans="1:20" ht="8.25" customHeight="1" x14ac:dyDescent="0.25">
      <c r="A12" s="5"/>
      <c r="B12" s="5"/>
      <c r="C12" s="31"/>
      <c r="D12" s="31"/>
      <c r="E12" s="31"/>
      <c r="F12" s="31"/>
      <c r="G12" s="31"/>
      <c r="H12" s="31"/>
      <c r="I12" s="31"/>
      <c r="J12" s="31"/>
      <c r="K12" s="31"/>
      <c r="L12" s="18"/>
      <c r="M12" s="18"/>
      <c r="N12" s="18"/>
      <c r="O12" s="18"/>
    </row>
    <row r="13" spans="1:20" ht="8.25" customHeight="1" thickBot="1" x14ac:dyDescent="0.3">
      <c r="A13" s="5"/>
      <c r="B13" s="5"/>
      <c r="C13" s="31"/>
      <c r="D13" s="31"/>
      <c r="E13" s="31"/>
      <c r="F13" s="31"/>
      <c r="G13" s="31"/>
      <c r="H13" s="31"/>
      <c r="I13" s="31"/>
      <c r="J13" s="31"/>
      <c r="K13" s="31"/>
      <c r="L13" s="18"/>
      <c r="M13" s="18"/>
      <c r="N13" s="18"/>
      <c r="O13" s="18"/>
    </row>
    <row r="14" spans="1:20" ht="15.75" x14ac:dyDescent="0.25">
      <c r="A14" s="13"/>
      <c r="B14" s="14"/>
      <c r="C14" s="107" t="s">
        <v>2668</v>
      </c>
      <c r="D14" s="14"/>
      <c r="E14" s="14"/>
      <c r="F14" s="14"/>
      <c r="G14" s="14"/>
      <c r="H14" s="14"/>
      <c r="I14" s="14"/>
      <c r="J14" s="14"/>
      <c r="K14" s="14"/>
      <c r="L14" s="14"/>
      <c r="M14" s="14"/>
      <c r="N14" s="14"/>
      <c r="O14" s="15"/>
    </row>
    <row r="15" spans="1:20" ht="19.5" customHeight="1" thickBot="1" x14ac:dyDescent="0.3">
      <c r="A15" s="9"/>
      <c r="B15" s="32" t="s">
        <v>2640</v>
      </c>
      <c r="C15" s="152"/>
      <c r="D15" s="35"/>
      <c r="E15" s="35"/>
      <c r="F15" s="5"/>
      <c r="G15" s="32" t="s">
        <v>1168</v>
      </c>
      <c r="H15" s="104"/>
      <c r="I15" s="32" t="s">
        <v>2629</v>
      </c>
      <c r="J15" s="109" t="s">
        <v>2637</v>
      </c>
      <c r="L15" s="207" t="s">
        <v>8</v>
      </c>
      <c r="M15" s="207"/>
      <c r="N15" s="179"/>
      <c r="O15" s="8"/>
      <c r="Q15" s="51"/>
      <c r="R15" s="51"/>
      <c r="S15" s="51"/>
      <c r="T15" s="51"/>
    </row>
    <row r="16" spans="1:20" ht="15.75" thickBot="1" x14ac:dyDescent="0.3">
      <c r="A16" s="10"/>
      <c r="B16" s="11"/>
      <c r="D16" s="11"/>
      <c r="E16" s="11"/>
      <c r="F16" s="11"/>
      <c r="G16" s="11"/>
      <c r="H16" s="11"/>
      <c r="I16" s="11"/>
      <c r="J16" s="11"/>
      <c r="K16" s="11"/>
      <c r="L16" s="11"/>
      <c r="M16" s="11"/>
      <c r="N16" s="11"/>
      <c r="O16" s="12"/>
    </row>
    <row r="17" spans="1:23" s="19" customFormat="1" ht="31.5" customHeight="1" thickBot="1" x14ac:dyDescent="0.3">
      <c r="A17" s="208" t="s">
        <v>21</v>
      </c>
      <c r="B17" s="209"/>
      <c r="C17" s="209"/>
      <c r="D17" s="209"/>
      <c r="E17" s="209"/>
      <c r="F17" s="209"/>
      <c r="G17" s="209"/>
      <c r="H17" s="208" t="s">
        <v>12</v>
      </c>
      <c r="I17" s="209"/>
      <c r="J17" s="209"/>
      <c r="K17" s="209"/>
      <c r="L17" s="209"/>
      <c r="M17" s="209"/>
      <c r="N17" s="209"/>
      <c r="O17" s="213"/>
      <c r="P17" s="77"/>
    </row>
    <row r="18" spans="1:23" x14ac:dyDescent="0.25">
      <c r="A18" s="9"/>
      <c r="B18" s="5"/>
      <c r="C18" s="5"/>
      <c r="D18" s="5"/>
      <c r="E18" s="5"/>
      <c r="F18" s="5"/>
      <c r="G18" s="5"/>
      <c r="H18" s="9"/>
      <c r="I18" s="5"/>
      <c r="J18" s="5"/>
      <c r="K18" s="5"/>
      <c r="L18" s="5"/>
      <c r="M18" s="5"/>
      <c r="N18" s="5"/>
      <c r="O18" s="8"/>
    </row>
    <row r="19" spans="1:23" ht="24.6" customHeight="1" x14ac:dyDescent="0.25">
      <c r="A19" s="9"/>
      <c r="B19" s="54" t="s">
        <v>2667</v>
      </c>
      <c r="C19" s="163"/>
      <c r="D19" s="163"/>
      <c r="E19" s="156" t="s">
        <v>2669</v>
      </c>
      <c r="F19" s="157"/>
      <c r="G19" s="5"/>
      <c r="H19" s="217" t="s">
        <v>2644</v>
      </c>
      <c r="I19" s="136" t="s">
        <v>11</v>
      </c>
      <c r="J19" s="137" t="s">
        <v>10</v>
      </c>
      <c r="K19" s="137" t="s">
        <v>2613</v>
      </c>
      <c r="L19" s="137" t="s">
        <v>1161</v>
      </c>
      <c r="M19" s="137" t="s">
        <v>1162</v>
      </c>
      <c r="N19" s="138" t="s">
        <v>2614</v>
      </c>
      <c r="O19" s="133"/>
      <c r="Q19" s="51"/>
      <c r="R19" s="51"/>
    </row>
    <row r="20" spans="1:23" ht="30" customHeight="1" x14ac:dyDescent="0.25">
      <c r="A20" s="9"/>
      <c r="B20" s="110"/>
      <c r="C20" s="5"/>
      <c r="D20" s="164"/>
      <c r="E20" s="156" t="s">
        <v>2670</v>
      </c>
      <c r="F20" s="158"/>
      <c r="G20" s="5"/>
      <c r="H20" s="217"/>
      <c r="I20" s="145"/>
      <c r="J20" s="146"/>
      <c r="K20" s="147"/>
      <c r="L20" s="148"/>
      <c r="M20" s="148"/>
      <c r="N20" s="131">
        <f>+(M20-L20)/30</f>
        <v>0</v>
      </c>
      <c r="O20" s="134"/>
      <c r="U20" s="130"/>
      <c r="V20" s="106">
        <f ca="1">NOW()</f>
        <v>44194.560356828704</v>
      </c>
      <c r="W20" s="106">
        <f ca="1">NOW()</f>
        <v>44194.560356828704</v>
      </c>
    </row>
    <row r="21" spans="1:23" ht="30" customHeight="1" outlineLevel="1" x14ac:dyDescent="0.25">
      <c r="A21" s="9"/>
      <c r="B21" s="71"/>
      <c r="C21" s="5"/>
      <c r="D21" s="5"/>
      <c r="E21" s="5"/>
      <c r="F21" s="5"/>
      <c r="G21" s="5"/>
      <c r="H21" s="166"/>
      <c r="I21" s="145"/>
      <c r="J21" s="146"/>
      <c r="K21" s="147"/>
      <c r="L21" s="148"/>
      <c r="M21" s="148"/>
      <c r="N21" s="131">
        <f t="shared" ref="N21:N35" si="0">+(M21-L21)/30</f>
        <v>0</v>
      </c>
      <c r="O21" s="135"/>
    </row>
    <row r="22" spans="1:23" ht="30" customHeight="1" outlineLevel="1" x14ac:dyDescent="0.25">
      <c r="A22" s="9"/>
      <c r="B22" s="71"/>
      <c r="C22" s="5"/>
      <c r="D22" s="5"/>
      <c r="E22" s="5"/>
      <c r="F22" s="5"/>
      <c r="G22" s="5"/>
      <c r="H22" s="166"/>
      <c r="I22" s="145"/>
      <c r="J22" s="146"/>
      <c r="K22" s="147"/>
      <c r="L22" s="148"/>
      <c r="M22" s="148"/>
      <c r="N22" s="132">
        <f t="shared" si="0"/>
        <v>0</v>
      </c>
      <c r="O22" s="135"/>
    </row>
    <row r="23" spans="1:23" ht="30" customHeight="1" outlineLevel="1" x14ac:dyDescent="0.25">
      <c r="A23" s="9"/>
      <c r="B23" s="102"/>
      <c r="C23" s="21"/>
      <c r="D23" s="21"/>
      <c r="E23" s="21"/>
      <c r="F23" s="5"/>
      <c r="G23" s="5"/>
      <c r="H23" s="166"/>
      <c r="I23" s="145"/>
      <c r="J23" s="146"/>
      <c r="K23" s="147"/>
      <c r="L23" s="148"/>
      <c r="M23" s="148"/>
      <c r="N23" s="132">
        <f t="shared" si="0"/>
        <v>0</v>
      </c>
      <c r="O23" s="135"/>
      <c r="Q23" s="105"/>
      <c r="R23" s="55"/>
      <c r="S23" s="106"/>
      <c r="T23" s="106"/>
    </row>
    <row r="24" spans="1:23" ht="30" customHeight="1" outlineLevel="1" x14ac:dyDescent="0.25">
      <c r="A24" s="9"/>
      <c r="B24" s="102"/>
      <c r="C24" s="21"/>
      <c r="D24" s="21"/>
      <c r="E24" s="21"/>
      <c r="F24" s="5"/>
      <c r="G24" s="5"/>
      <c r="H24" s="166"/>
      <c r="I24" s="145"/>
      <c r="J24" s="146"/>
      <c r="K24" s="147"/>
      <c r="L24" s="148"/>
      <c r="M24" s="148"/>
      <c r="N24" s="132">
        <f t="shared" si="0"/>
        <v>0</v>
      </c>
      <c r="O24" s="135"/>
    </row>
    <row r="25" spans="1:23" ht="30" customHeight="1" outlineLevel="1" x14ac:dyDescent="0.25">
      <c r="A25" s="9"/>
      <c r="B25" s="102"/>
      <c r="C25" s="21"/>
      <c r="D25" s="21"/>
      <c r="E25" s="21"/>
      <c r="F25" s="5"/>
      <c r="G25" s="5"/>
      <c r="H25" s="166"/>
      <c r="I25" s="145"/>
      <c r="J25" s="146"/>
      <c r="K25" s="147"/>
      <c r="L25" s="148"/>
      <c r="M25" s="148"/>
      <c r="N25" s="132">
        <f t="shared" si="0"/>
        <v>0</v>
      </c>
      <c r="O25" s="135"/>
    </row>
    <row r="26" spans="1:23" ht="30" customHeight="1" outlineLevel="1" x14ac:dyDescent="0.25">
      <c r="A26" s="9"/>
      <c r="B26" s="102"/>
      <c r="C26" s="21"/>
      <c r="D26" s="21"/>
      <c r="E26" s="21"/>
      <c r="F26" s="5"/>
      <c r="G26" s="5"/>
      <c r="H26" s="166"/>
      <c r="I26" s="145"/>
      <c r="J26" s="146"/>
      <c r="K26" s="147"/>
      <c r="L26" s="148"/>
      <c r="M26" s="148"/>
      <c r="N26" s="132">
        <f t="shared" si="0"/>
        <v>0</v>
      </c>
      <c r="O26" s="135"/>
    </row>
    <row r="27" spans="1:23" ht="30" customHeight="1" outlineLevel="1" x14ac:dyDescent="0.25">
      <c r="A27" s="9"/>
      <c r="B27" s="102"/>
      <c r="C27" s="21"/>
      <c r="D27" s="21"/>
      <c r="E27" s="21"/>
      <c r="F27" s="5"/>
      <c r="G27" s="5"/>
      <c r="H27" s="166"/>
      <c r="I27" s="145"/>
      <c r="J27" s="146"/>
      <c r="K27" s="147"/>
      <c r="L27" s="148"/>
      <c r="M27" s="148"/>
      <c r="N27" s="132">
        <f t="shared" si="0"/>
        <v>0</v>
      </c>
      <c r="O27" s="135"/>
    </row>
    <row r="28" spans="1:23" ht="30" customHeight="1" outlineLevel="1" x14ac:dyDescent="0.25">
      <c r="A28" s="9"/>
      <c r="B28" s="102"/>
      <c r="C28" s="21"/>
      <c r="D28" s="21"/>
      <c r="E28" s="21"/>
      <c r="F28" s="5"/>
      <c r="G28" s="5"/>
      <c r="H28" s="166"/>
      <c r="I28" s="145"/>
      <c r="J28" s="146"/>
      <c r="K28" s="147"/>
      <c r="L28" s="148"/>
      <c r="M28" s="148"/>
      <c r="N28" s="132">
        <f t="shared" si="0"/>
        <v>0</v>
      </c>
      <c r="O28" s="135"/>
    </row>
    <row r="29" spans="1:23" ht="30" customHeight="1" outlineLevel="1" x14ac:dyDescent="0.25">
      <c r="A29" s="9"/>
      <c r="B29" s="71"/>
      <c r="C29" s="5"/>
      <c r="D29" s="5"/>
      <c r="E29" s="5"/>
      <c r="F29" s="5"/>
      <c r="G29" s="5"/>
      <c r="H29" s="166"/>
      <c r="I29" s="145"/>
      <c r="J29" s="146"/>
      <c r="K29" s="147"/>
      <c r="L29" s="148"/>
      <c r="M29" s="148"/>
      <c r="N29" s="132">
        <f t="shared" si="0"/>
        <v>0</v>
      </c>
      <c r="O29" s="135"/>
    </row>
    <row r="30" spans="1:23" ht="30" customHeight="1" outlineLevel="1" x14ac:dyDescent="0.25">
      <c r="A30" s="9"/>
      <c r="B30" s="71"/>
      <c r="C30" s="5"/>
      <c r="D30" s="5"/>
      <c r="E30" s="5"/>
      <c r="F30" s="5"/>
      <c r="G30" s="5"/>
      <c r="H30" s="166"/>
      <c r="I30" s="145"/>
      <c r="J30" s="146"/>
      <c r="K30" s="147"/>
      <c r="L30" s="148"/>
      <c r="M30" s="148"/>
      <c r="N30" s="132">
        <f t="shared" si="0"/>
        <v>0</v>
      </c>
      <c r="O30" s="135"/>
    </row>
    <row r="31" spans="1:23" ht="30" customHeight="1" outlineLevel="1" x14ac:dyDescent="0.25">
      <c r="A31" s="9"/>
      <c r="B31" s="71"/>
      <c r="C31" s="5"/>
      <c r="D31" s="5"/>
      <c r="E31" s="5"/>
      <c r="F31" s="5"/>
      <c r="G31" s="5"/>
      <c r="H31" s="166"/>
      <c r="I31" s="145"/>
      <c r="J31" s="146"/>
      <c r="K31" s="147"/>
      <c r="L31" s="148"/>
      <c r="M31" s="148"/>
      <c r="N31" s="132">
        <f t="shared" si="0"/>
        <v>0</v>
      </c>
      <c r="O31" s="135"/>
    </row>
    <row r="32" spans="1:23" ht="30" customHeight="1" outlineLevel="1" x14ac:dyDescent="0.25">
      <c r="A32" s="9"/>
      <c r="B32" s="71"/>
      <c r="C32" s="5"/>
      <c r="D32" s="5"/>
      <c r="E32" s="5"/>
      <c r="F32" s="5"/>
      <c r="G32" s="5"/>
      <c r="H32" s="166"/>
      <c r="I32" s="145"/>
      <c r="J32" s="146"/>
      <c r="K32" s="147"/>
      <c r="L32" s="148"/>
      <c r="M32" s="148"/>
      <c r="N32" s="132">
        <f t="shared" si="0"/>
        <v>0</v>
      </c>
      <c r="O32" s="135"/>
    </row>
    <row r="33" spans="1:16" ht="30" customHeight="1" outlineLevel="1" x14ac:dyDescent="0.25">
      <c r="A33" s="9"/>
      <c r="B33" s="71"/>
      <c r="C33" s="5"/>
      <c r="D33" s="5"/>
      <c r="E33" s="5"/>
      <c r="F33" s="5"/>
      <c r="G33" s="5"/>
      <c r="H33" s="166"/>
      <c r="I33" s="145"/>
      <c r="J33" s="146"/>
      <c r="K33" s="147"/>
      <c r="L33" s="148"/>
      <c r="M33" s="148"/>
      <c r="N33" s="132">
        <f t="shared" si="0"/>
        <v>0</v>
      </c>
      <c r="O33" s="135"/>
    </row>
    <row r="34" spans="1:16" ht="30" customHeight="1" outlineLevel="1" x14ac:dyDescent="0.25">
      <c r="A34" s="9"/>
      <c r="B34" s="71"/>
      <c r="C34" s="5"/>
      <c r="D34" s="5"/>
      <c r="E34" s="5"/>
      <c r="F34" s="5"/>
      <c r="G34" s="5"/>
      <c r="H34" s="166"/>
      <c r="I34" s="145"/>
      <c r="J34" s="146"/>
      <c r="K34" s="147"/>
      <c r="L34" s="148"/>
      <c r="M34" s="148"/>
      <c r="N34" s="132">
        <f t="shared" si="0"/>
        <v>0</v>
      </c>
      <c r="O34" s="135"/>
    </row>
    <row r="35" spans="1:16" ht="30" customHeight="1" outlineLevel="1" x14ac:dyDescent="0.25">
      <c r="A35" s="9"/>
      <c r="B35" s="71"/>
      <c r="C35" s="5"/>
      <c r="D35" s="5"/>
      <c r="E35" s="5"/>
      <c r="F35" s="5"/>
      <c r="G35" s="5"/>
      <c r="H35" s="166"/>
      <c r="I35" s="145"/>
      <c r="J35" s="146"/>
      <c r="K35" s="147"/>
      <c r="L35" s="148"/>
      <c r="M35" s="148"/>
      <c r="N35" s="132">
        <f t="shared" si="0"/>
        <v>0</v>
      </c>
      <c r="O35" s="135"/>
    </row>
    <row r="36" spans="1:16" x14ac:dyDescent="0.25">
      <c r="A36" s="9"/>
      <c r="B36" s="5"/>
      <c r="C36" s="5"/>
      <c r="D36" s="5"/>
      <c r="E36" s="5"/>
      <c r="F36" s="5"/>
      <c r="G36" s="5"/>
      <c r="H36" s="9"/>
      <c r="I36" s="5"/>
      <c r="J36" s="5"/>
      <c r="K36" s="5"/>
      <c r="L36" s="5"/>
      <c r="M36" s="5"/>
      <c r="N36" s="5"/>
      <c r="O36" s="8"/>
    </row>
    <row r="37" spans="1:16" x14ac:dyDescent="0.25">
      <c r="A37" s="9"/>
      <c r="B37" s="210" t="s">
        <v>2</v>
      </c>
      <c r="C37" s="210"/>
      <c r="D37" s="210"/>
      <c r="E37" s="210"/>
      <c r="F37" s="210"/>
      <c r="G37" s="5"/>
      <c r="H37" s="125"/>
      <c r="I37" s="126"/>
      <c r="J37" s="126"/>
      <c r="K37" s="126"/>
      <c r="L37" s="126"/>
      <c r="M37" s="126"/>
      <c r="N37" s="126"/>
      <c r="O37" s="127"/>
    </row>
    <row r="38" spans="1:16" ht="21" customHeight="1" x14ac:dyDescent="0.25">
      <c r="A38" s="9"/>
      <c r="B38" s="211" t="e">
        <f>VLOOKUP(B20,EAS!A2:B1439,2,0)</f>
        <v>#N/A</v>
      </c>
      <c r="C38" s="211"/>
      <c r="D38" s="211"/>
      <c r="E38" s="211"/>
      <c r="F38" s="211"/>
      <c r="G38" s="5"/>
      <c r="H38" s="128"/>
      <c r="I38" s="221" t="s">
        <v>7</v>
      </c>
      <c r="J38" s="221"/>
      <c r="K38" s="221"/>
      <c r="L38" s="221"/>
      <c r="M38" s="221"/>
      <c r="N38" s="221"/>
      <c r="O38" s="129"/>
    </row>
    <row r="39" spans="1:16" ht="42.95" customHeight="1" thickBot="1" x14ac:dyDescent="0.3">
      <c r="A39" s="10"/>
      <c r="B39" s="11"/>
      <c r="C39" s="11"/>
      <c r="D39" s="11"/>
      <c r="E39" s="11"/>
      <c r="F39" s="11"/>
      <c r="G39" s="11"/>
      <c r="H39" s="10"/>
      <c r="I39" s="271"/>
      <c r="J39" s="271"/>
      <c r="K39" s="271"/>
      <c r="L39" s="271"/>
      <c r="M39" s="271"/>
      <c r="N39" s="271"/>
      <c r="O39" s="12"/>
    </row>
    <row r="40" spans="1:16" ht="15.75" thickBot="1" x14ac:dyDescent="0.3"/>
    <row r="41" spans="1:16" s="19" customFormat="1" ht="31.5" customHeight="1" thickBot="1" x14ac:dyDescent="0.3">
      <c r="A41" s="208" t="s">
        <v>3</v>
      </c>
      <c r="B41" s="209"/>
      <c r="C41" s="209"/>
      <c r="D41" s="209"/>
      <c r="E41" s="209"/>
      <c r="F41" s="209"/>
      <c r="G41" s="209"/>
      <c r="H41" s="209"/>
      <c r="I41" s="209"/>
      <c r="J41" s="209"/>
      <c r="K41" s="209"/>
      <c r="L41" s="209"/>
      <c r="M41" s="209"/>
      <c r="N41" s="209"/>
      <c r="O41" s="213"/>
      <c r="P41" s="77"/>
    </row>
    <row r="42" spans="1:16" ht="8.25" customHeight="1" thickBot="1" x14ac:dyDescent="0.3"/>
    <row r="43" spans="1:16" s="19" customFormat="1" ht="31.5" customHeight="1" thickBot="1" x14ac:dyDescent="0.3">
      <c r="A43" s="273" t="s">
        <v>4</v>
      </c>
      <c r="B43" s="274"/>
      <c r="C43" s="274"/>
      <c r="D43" s="274"/>
      <c r="E43" s="274"/>
      <c r="F43" s="274"/>
      <c r="G43" s="274"/>
      <c r="H43" s="274"/>
      <c r="I43" s="274"/>
      <c r="J43" s="274"/>
      <c r="K43" s="274"/>
      <c r="L43" s="274"/>
      <c r="M43" s="274"/>
      <c r="N43" s="274"/>
      <c r="O43" s="275"/>
      <c r="P43" s="77"/>
    </row>
    <row r="44" spans="1:16" ht="15" customHeight="1" x14ac:dyDescent="0.25">
      <c r="A44" s="276" t="s">
        <v>2660</v>
      </c>
      <c r="B44" s="277"/>
      <c r="C44" s="277"/>
      <c r="D44" s="277"/>
      <c r="E44" s="277"/>
      <c r="F44" s="277"/>
      <c r="G44" s="277"/>
      <c r="H44" s="277"/>
      <c r="I44" s="277"/>
      <c r="J44" s="277"/>
      <c r="K44" s="277"/>
      <c r="L44" s="277"/>
      <c r="M44" s="277"/>
      <c r="N44" s="277"/>
      <c r="O44" s="278"/>
    </row>
    <row r="45" spans="1:16" x14ac:dyDescent="0.25">
      <c r="A45" s="279"/>
      <c r="B45" s="280"/>
      <c r="C45" s="280"/>
      <c r="D45" s="280"/>
      <c r="E45" s="280"/>
      <c r="F45" s="280"/>
      <c r="G45" s="280"/>
      <c r="H45" s="280"/>
      <c r="I45" s="280"/>
      <c r="J45" s="280"/>
      <c r="K45" s="280"/>
      <c r="L45" s="280"/>
      <c r="M45" s="280"/>
      <c r="N45" s="280"/>
      <c r="O45" s="281"/>
    </row>
    <row r="46" spans="1:16" s="1" customFormat="1" ht="26.25" customHeight="1" x14ac:dyDescent="0.25">
      <c r="I46" s="52" t="s">
        <v>9</v>
      </c>
      <c r="J46" s="53"/>
      <c r="P46" s="78"/>
    </row>
    <row r="47" spans="1:16" s="1" customFormat="1" ht="48.75" customHeight="1" x14ac:dyDescent="0.25">
      <c r="A47" s="59" t="s">
        <v>2615</v>
      </c>
      <c r="B47" s="60" t="s">
        <v>5</v>
      </c>
      <c r="C47" s="60" t="s">
        <v>22</v>
      </c>
      <c r="D47" s="60" t="s">
        <v>23</v>
      </c>
      <c r="E47" s="60" t="s">
        <v>2650</v>
      </c>
      <c r="F47" s="142" t="s">
        <v>2651</v>
      </c>
      <c r="G47" s="60" t="s">
        <v>25</v>
      </c>
      <c r="H47" s="60" t="s">
        <v>7</v>
      </c>
      <c r="I47" s="61" t="s">
        <v>11</v>
      </c>
      <c r="J47" s="61" t="s">
        <v>10</v>
      </c>
      <c r="K47" s="60" t="s">
        <v>6</v>
      </c>
      <c r="L47" s="60" t="s">
        <v>2617</v>
      </c>
      <c r="M47" s="60" t="s">
        <v>8</v>
      </c>
      <c r="N47" s="60" t="s">
        <v>1160</v>
      </c>
      <c r="O47" s="60" t="s">
        <v>2652</v>
      </c>
      <c r="P47" s="78"/>
    </row>
    <row r="48" spans="1:16" s="6" customFormat="1" ht="24.75" customHeight="1" x14ac:dyDescent="0.25">
      <c r="A48" s="139">
        <v>1</v>
      </c>
      <c r="B48" s="120"/>
      <c r="C48" s="122"/>
      <c r="D48" s="119"/>
      <c r="E48" s="141"/>
      <c r="F48" s="141"/>
      <c r="G48" s="75" t="str">
        <f>IF(AND(E48&lt;&gt;"",F48&lt;&gt;""),((F48-E48)/30),"")</f>
        <v/>
      </c>
      <c r="H48" s="120"/>
      <c r="I48" s="119"/>
      <c r="J48" s="119"/>
      <c r="K48" s="121"/>
      <c r="L48" s="122"/>
      <c r="M48" s="116"/>
      <c r="N48" s="122"/>
      <c r="O48" s="122"/>
      <c r="P48" s="79"/>
    </row>
    <row r="49" spans="1:16" s="6" customFormat="1" ht="24.75" customHeight="1" x14ac:dyDescent="0.25">
      <c r="A49" s="139">
        <v>2</v>
      </c>
      <c r="B49" s="120"/>
      <c r="C49" s="122"/>
      <c r="D49" s="119"/>
      <c r="E49" s="141"/>
      <c r="F49" s="141"/>
      <c r="G49" s="75" t="str">
        <f t="shared" ref="G49:G107" si="1">IF(AND(E49&lt;&gt;"",F49&lt;&gt;""),((F49-E49)/30),"")</f>
        <v/>
      </c>
      <c r="H49" s="120"/>
      <c r="I49" s="119"/>
      <c r="J49" s="119"/>
      <c r="K49" s="121"/>
      <c r="L49" s="122"/>
      <c r="M49" s="116"/>
      <c r="N49" s="122"/>
      <c r="O49" s="122"/>
      <c r="P49" s="79"/>
    </row>
    <row r="50" spans="1:16" s="6" customFormat="1" ht="24.75" customHeight="1" x14ac:dyDescent="0.25">
      <c r="A50" s="139">
        <v>3</v>
      </c>
      <c r="B50" s="120"/>
      <c r="C50" s="122"/>
      <c r="D50" s="119"/>
      <c r="E50" s="141"/>
      <c r="F50" s="141"/>
      <c r="G50" s="75" t="str">
        <f t="shared" si="1"/>
        <v/>
      </c>
      <c r="H50" s="118"/>
      <c r="I50" s="119"/>
      <c r="J50" s="119"/>
      <c r="K50" s="121"/>
      <c r="L50" s="122"/>
      <c r="M50" s="116"/>
      <c r="N50" s="122"/>
      <c r="O50" s="122"/>
      <c r="P50" s="79"/>
    </row>
    <row r="51" spans="1:16" s="6" customFormat="1" ht="24.75" customHeight="1" outlineLevel="1" x14ac:dyDescent="0.25">
      <c r="A51" s="139">
        <v>4</v>
      </c>
      <c r="B51" s="120"/>
      <c r="C51" s="122"/>
      <c r="D51" s="119"/>
      <c r="E51" s="141"/>
      <c r="F51" s="141"/>
      <c r="G51" s="75" t="str">
        <f t="shared" si="1"/>
        <v/>
      </c>
      <c r="H51" s="120"/>
      <c r="I51" s="119"/>
      <c r="J51" s="119"/>
      <c r="K51" s="121"/>
      <c r="L51" s="122"/>
      <c r="M51" s="116"/>
      <c r="N51" s="122"/>
      <c r="O51" s="122"/>
      <c r="P51" s="79"/>
    </row>
    <row r="52" spans="1:16" s="7" customFormat="1" ht="24.75" customHeight="1" outlineLevel="1" x14ac:dyDescent="0.25">
      <c r="A52" s="140">
        <v>5</v>
      </c>
      <c r="B52" s="120"/>
      <c r="C52" s="122"/>
      <c r="D52" s="119"/>
      <c r="E52" s="141"/>
      <c r="F52" s="141"/>
      <c r="G52" s="75" t="str">
        <f t="shared" si="1"/>
        <v/>
      </c>
      <c r="H52" s="118"/>
      <c r="I52" s="119"/>
      <c r="J52" s="119"/>
      <c r="K52" s="121"/>
      <c r="L52" s="122"/>
      <c r="M52" s="116"/>
      <c r="N52" s="122"/>
      <c r="O52" s="122"/>
      <c r="P52" s="80"/>
    </row>
    <row r="53" spans="1:16" s="7" customFormat="1" ht="24.75" customHeight="1" outlineLevel="1" x14ac:dyDescent="0.25">
      <c r="A53" s="140">
        <v>6</v>
      </c>
      <c r="B53" s="120"/>
      <c r="C53" s="122"/>
      <c r="D53" s="119"/>
      <c r="E53" s="141"/>
      <c r="F53" s="141"/>
      <c r="G53" s="75" t="str">
        <f t="shared" si="1"/>
        <v/>
      </c>
      <c r="H53" s="118"/>
      <c r="I53" s="119"/>
      <c r="J53" s="119"/>
      <c r="K53" s="121"/>
      <c r="L53" s="122"/>
      <c r="M53" s="116"/>
      <c r="N53" s="122"/>
      <c r="O53" s="122"/>
      <c r="P53" s="80"/>
    </row>
    <row r="54" spans="1:16" s="7" customFormat="1" ht="24.75" customHeight="1" outlineLevel="1" x14ac:dyDescent="0.25">
      <c r="A54" s="140">
        <v>7</v>
      </c>
      <c r="B54" s="120"/>
      <c r="C54" s="122"/>
      <c r="D54" s="119"/>
      <c r="E54" s="141"/>
      <c r="F54" s="141"/>
      <c r="G54" s="75" t="str">
        <f t="shared" si="1"/>
        <v/>
      </c>
      <c r="H54" s="120"/>
      <c r="I54" s="119"/>
      <c r="J54" s="119"/>
      <c r="K54" s="117"/>
      <c r="L54" s="122"/>
      <c r="M54" s="116"/>
      <c r="N54" s="122"/>
      <c r="O54" s="122"/>
      <c r="P54" s="80"/>
    </row>
    <row r="55" spans="1:16" s="7" customFormat="1" ht="24.75" customHeight="1" outlineLevel="1" x14ac:dyDescent="0.25">
      <c r="A55" s="140">
        <v>8</v>
      </c>
      <c r="B55" s="120"/>
      <c r="C55" s="122"/>
      <c r="D55" s="119"/>
      <c r="E55" s="141"/>
      <c r="F55" s="141"/>
      <c r="G55" s="75" t="str">
        <f t="shared" si="1"/>
        <v/>
      </c>
      <c r="H55" s="120"/>
      <c r="I55" s="119"/>
      <c r="J55" s="119"/>
      <c r="K55" s="117"/>
      <c r="L55" s="122"/>
      <c r="M55" s="116"/>
      <c r="N55" s="122"/>
      <c r="O55" s="122"/>
      <c r="P55" s="80"/>
    </row>
    <row r="56" spans="1:16" s="7" customFormat="1" ht="24.75" customHeight="1" outlineLevel="1" x14ac:dyDescent="0.25">
      <c r="A56" s="140">
        <v>9</v>
      </c>
      <c r="B56" s="120"/>
      <c r="C56" s="122"/>
      <c r="D56" s="119"/>
      <c r="E56" s="141"/>
      <c r="F56" s="141"/>
      <c r="G56" s="75" t="str">
        <f t="shared" si="1"/>
        <v/>
      </c>
      <c r="H56" s="120"/>
      <c r="I56" s="119"/>
      <c r="J56" s="119"/>
      <c r="K56" s="117"/>
      <c r="L56" s="122"/>
      <c r="M56" s="116"/>
      <c r="N56" s="122"/>
      <c r="O56" s="122"/>
      <c r="P56" s="80"/>
    </row>
    <row r="57" spans="1:16" s="7" customFormat="1" ht="24.75" customHeight="1" outlineLevel="1" x14ac:dyDescent="0.25">
      <c r="A57" s="140">
        <v>10</v>
      </c>
      <c r="B57" s="120"/>
      <c r="C57" s="122"/>
      <c r="D57" s="119"/>
      <c r="E57" s="141"/>
      <c r="F57" s="141"/>
      <c r="G57" s="75" t="str">
        <f t="shared" si="1"/>
        <v/>
      </c>
      <c r="H57" s="120"/>
      <c r="I57" s="119"/>
      <c r="J57" s="119"/>
      <c r="K57" s="121"/>
      <c r="L57" s="122"/>
      <c r="M57" s="116"/>
      <c r="N57" s="122"/>
      <c r="O57" s="122"/>
      <c r="P57" s="80"/>
    </row>
    <row r="58" spans="1:16" s="7" customFormat="1" ht="24.75" customHeight="1" outlineLevel="1" x14ac:dyDescent="0.25">
      <c r="A58" s="140">
        <v>11</v>
      </c>
      <c r="B58" s="120"/>
      <c r="C58" s="122"/>
      <c r="D58" s="119"/>
      <c r="E58" s="141"/>
      <c r="F58" s="141"/>
      <c r="G58" s="75" t="str">
        <f t="shared" si="1"/>
        <v/>
      </c>
      <c r="H58" s="120"/>
      <c r="I58" s="119"/>
      <c r="J58" s="119"/>
      <c r="K58" s="121"/>
      <c r="L58" s="122"/>
      <c r="M58" s="116"/>
      <c r="N58" s="122"/>
      <c r="O58" s="122"/>
      <c r="P58" s="80"/>
    </row>
    <row r="59" spans="1:16" s="7" customFormat="1" ht="24.75" customHeight="1" outlineLevel="1" x14ac:dyDescent="0.25">
      <c r="A59" s="140">
        <v>12</v>
      </c>
      <c r="B59" s="120"/>
      <c r="C59" s="122"/>
      <c r="D59" s="119"/>
      <c r="E59" s="141"/>
      <c r="F59" s="141"/>
      <c r="G59" s="75" t="str">
        <f t="shared" si="1"/>
        <v/>
      </c>
      <c r="H59" s="120"/>
      <c r="I59" s="119"/>
      <c r="J59" s="119"/>
      <c r="K59" s="121"/>
      <c r="L59" s="122"/>
      <c r="M59" s="116"/>
      <c r="N59" s="122"/>
      <c r="O59" s="122"/>
      <c r="P59" s="80"/>
    </row>
    <row r="60" spans="1:16" s="7" customFormat="1" ht="24.75" customHeight="1" outlineLevel="1" x14ac:dyDescent="0.25">
      <c r="A60" s="140">
        <v>13</v>
      </c>
      <c r="B60" s="120"/>
      <c r="C60" s="122"/>
      <c r="D60" s="119"/>
      <c r="E60" s="141"/>
      <c r="F60" s="141"/>
      <c r="G60" s="75" t="str">
        <f t="shared" si="1"/>
        <v/>
      </c>
      <c r="H60" s="120"/>
      <c r="I60" s="119"/>
      <c r="J60" s="119"/>
      <c r="K60" s="121"/>
      <c r="L60" s="122"/>
      <c r="M60" s="116"/>
      <c r="N60" s="122"/>
      <c r="O60" s="122"/>
      <c r="P60" s="80"/>
    </row>
    <row r="61" spans="1:16" s="7" customFormat="1" ht="24.75" customHeight="1" outlineLevel="1" x14ac:dyDescent="0.25">
      <c r="A61" s="140">
        <v>14</v>
      </c>
      <c r="B61" s="120"/>
      <c r="C61" s="122"/>
      <c r="D61" s="119"/>
      <c r="E61" s="141"/>
      <c r="F61" s="141"/>
      <c r="G61" s="75" t="str">
        <f t="shared" si="1"/>
        <v/>
      </c>
      <c r="H61" s="120"/>
      <c r="I61" s="119"/>
      <c r="J61" s="119"/>
      <c r="K61" s="121"/>
      <c r="L61" s="122"/>
      <c r="M61" s="116"/>
      <c r="N61" s="122"/>
      <c r="O61" s="122"/>
      <c r="P61" s="80"/>
    </row>
    <row r="62" spans="1:16" s="7" customFormat="1" ht="24.75" customHeight="1" outlineLevel="1" x14ac:dyDescent="0.25">
      <c r="A62" s="140">
        <v>15</v>
      </c>
      <c r="B62" s="120"/>
      <c r="C62" s="122"/>
      <c r="D62" s="119"/>
      <c r="E62" s="141"/>
      <c r="F62" s="141"/>
      <c r="G62" s="75" t="str">
        <f t="shared" si="1"/>
        <v/>
      </c>
      <c r="H62" s="120"/>
      <c r="I62" s="119"/>
      <c r="J62" s="119"/>
      <c r="K62" s="121"/>
      <c r="L62" s="122"/>
      <c r="M62" s="116"/>
      <c r="N62" s="122"/>
      <c r="O62" s="122"/>
      <c r="P62" s="80"/>
    </row>
    <row r="63" spans="1:16" s="7" customFormat="1" ht="24.75" customHeight="1" outlineLevel="1" x14ac:dyDescent="0.25">
      <c r="A63" s="140">
        <v>16</v>
      </c>
      <c r="B63" s="120"/>
      <c r="C63" s="122"/>
      <c r="D63" s="119"/>
      <c r="E63" s="141"/>
      <c r="F63" s="141"/>
      <c r="G63" s="75" t="str">
        <f t="shared" si="1"/>
        <v/>
      </c>
      <c r="H63" s="120"/>
      <c r="I63" s="119"/>
      <c r="J63" s="119"/>
      <c r="K63" s="121"/>
      <c r="L63" s="122"/>
      <c r="M63" s="116"/>
      <c r="N63" s="122"/>
      <c r="O63" s="122"/>
      <c r="P63" s="80"/>
    </row>
    <row r="64" spans="1:16" s="7" customFormat="1" ht="24.75" customHeight="1" outlineLevel="1" x14ac:dyDescent="0.25">
      <c r="A64" s="140">
        <v>17</v>
      </c>
      <c r="B64" s="120"/>
      <c r="C64" s="122"/>
      <c r="D64" s="119"/>
      <c r="E64" s="141"/>
      <c r="F64" s="141"/>
      <c r="G64" s="75" t="str">
        <f t="shared" si="1"/>
        <v/>
      </c>
      <c r="H64" s="120"/>
      <c r="I64" s="119"/>
      <c r="J64" s="119"/>
      <c r="K64" s="121"/>
      <c r="L64" s="122"/>
      <c r="M64" s="116"/>
      <c r="N64" s="122"/>
      <c r="O64" s="122"/>
      <c r="P64" s="80"/>
    </row>
    <row r="65" spans="1:16" s="7" customFormat="1" ht="24.75" customHeight="1" outlineLevel="1" x14ac:dyDescent="0.25">
      <c r="A65" s="140">
        <v>18</v>
      </c>
      <c r="B65" s="120"/>
      <c r="C65" s="122"/>
      <c r="D65" s="119"/>
      <c r="E65" s="141"/>
      <c r="F65" s="141"/>
      <c r="G65" s="75" t="str">
        <f t="shared" si="1"/>
        <v/>
      </c>
      <c r="H65" s="120"/>
      <c r="I65" s="119"/>
      <c r="J65" s="119"/>
      <c r="K65" s="121"/>
      <c r="L65" s="122"/>
      <c r="M65" s="116"/>
      <c r="N65" s="122"/>
      <c r="O65" s="122"/>
      <c r="P65" s="80"/>
    </row>
    <row r="66" spans="1:16" s="7" customFormat="1" ht="24.75" customHeight="1" outlineLevel="1" x14ac:dyDescent="0.25">
      <c r="A66" s="140">
        <v>19</v>
      </c>
      <c r="B66" s="120"/>
      <c r="C66" s="122"/>
      <c r="D66" s="119"/>
      <c r="E66" s="141"/>
      <c r="F66" s="141"/>
      <c r="G66" s="75" t="str">
        <f t="shared" si="1"/>
        <v/>
      </c>
      <c r="H66" s="120"/>
      <c r="I66" s="119"/>
      <c r="J66" s="119"/>
      <c r="K66" s="121"/>
      <c r="L66" s="122"/>
      <c r="M66" s="116"/>
      <c r="N66" s="122"/>
      <c r="O66" s="122"/>
      <c r="P66" s="80"/>
    </row>
    <row r="67" spans="1:16" s="7" customFormat="1" ht="24.75" customHeight="1" outlineLevel="1" x14ac:dyDescent="0.25">
      <c r="A67" s="140">
        <v>20</v>
      </c>
      <c r="B67" s="120"/>
      <c r="C67" s="122"/>
      <c r="D67" s="119"/>
      <c r="E67" s="141"/>
      <c r="F67" s="141"/>
      <c r="G67" s="75" t="str">
        <f t="shared" si="1"/>
        <v/>
      </c>
      <c r="H67" s="120"/>
      <c r="I67" s="119"/>
      <c r="J67" s="119"/>
      <c r="K67" s="121"/>
      <c r="L67" s="122"/>
      <c r="M67" s="116"/>
      <c r="N67" s="122"/>
      <c r="O67" s="122"/>
      <c r="P67" s="80"/>
    </row>
    <row r="68" spans="1:16" s="7" customFormat="1" ht="24.75" customHeight="1" outlineLevel="1" x14ac:dyDescent="0.25">
      <c r="A68" s="140">
        <v>21</v>
      </c>
      <c r="B68" s="120"/>
      <c r="C68" s="122"/>
      <c r="D68" s="119"/>
      <c r="E68" s="141"/>
      <c r="F68" s="141"/>
      <c r="G68" s="75" t="str">
        <f t="shared" si="1"/>
        <v/>
      </c>
      <c r="H68" s="120"/>
      <c r="I68" s="119"/>
      <c r="J68" s="119"/>
      <c r="K68" s="121"/>
      <c r="L68" s="122"/>
      <c r="M68" s="116"/>
      <c r="N68" s="122"/>
      <c r="O68" s="122"/>
      <c r="P68" s="80"/>
    </row>
    <row r="69" spans="1:16" s="7" customFormat="1" ht="24.75" customHeight="1" outlineLevel="1" x14ac:dyDescent="0.25">
      <c r="A69" s="140">
        <v>22</v>
      </c>
      <c r="B69" s="120"/>
      <c r="C69" s="122"/>
      <c r="D69" s="119"/>
      <c r="E69" s="141"/>
      <c r="F69" s="141"/>
      <c r="G69" s="75" t="str">
        <f t="shared" si="1"/>
        <v/>
      </c>
      <c r="H69" s="120"/>
      <c r="I69" s="119"/>
      <c r="J69" s="119"/>
      <c r="K69" s="121"/>
      <c r="L69" s="122"/>
      <c r="M69" s="116"/>
      <c r="N69" s="122"/>
      <c r="O69" s="122"/>
      <c r="P69" s="80"/>
    </row>
    <row r="70" spans="1:16" s="7" customFormat="1" ht="24.75" customHeight="1" outlineLevel="1" x14ac:dyDescent="0.25">
      <c r="A70" s="140">
        <v>23</v>
      </c>
      <c r="B70" s="120"/>
      <c r="C70" s="122"/>
      <c r="D70" s="119"/>
      <c r="E70" s="141"/>
      <c r="F70" s="141"/>
      <c r="G70" s="75" t="str">
        <f t="shared" si="1"/>
        <v/>
      </c>
      <c r="H70" s="120"/>
      <c r="I70" s="119"/>
      <c r="J70" s="119"/>
      <c r="K70" s="121"/>
      <c r="L70" s="122"/>
      <c r="M70" s="116"/>
      <c r="N70" s="122"/>
      <c r="O70" s="122"/>
      <c r="P70" s="80"/>
    </row>
    <row r="71" spans="1:16" s="7" customFormat="1" ht="24.75" customHeight="1" outlineLevel="1" x14ac:dyDescent="0.25">
      <c r="A71" s="140">
        <v>24</v>
      </c>
      <c r="B71" s="120"/>
      <c r="C71" s="122"/>
      <c r="D71" s="119"/>
      <c r="E71" s="141"/>
      <c r="F71" s="141"/>
      <c r="G71" s="75" t="str">
        <f t="shared" si="1"/>
        <v/>
      </c>
      <c r="H71" s="120"/>
      <c r="I71" s="119"/>
      <c r="J71" s="119"/>
      <c r="K71" s="121"/>
      <c r="L71" s="122"/>
      <c r="M71" s="116"/>
      <c r="N71" s="122"/>
      <c r="O71" s="122"/>
      <c r="P71" s="80"/>
    </row>
    <row r="72" spans="1:16" s="7" customFormat="1" ht="24.75" customHeight="1" outlineLevel="1" x14ac:dyDescent="0.25">
      <c r="A72" s="140">
        <v>25</v>
      </c>
      <c r="B72" s="120"/>
      <c r="C72" s="122"/>
      <c r="D72" s="119"/>
      <c r="E72" s="141"/>
      <c r="F72" s="141"/>
      <c r="G72" s="75" t="str">
        <f t="shared" si="1"/>
        <v/>
      </c>
      <c r="H72" s="120"/>
      <c r="I72" s="119"/>
      <c r="J72" s="119"/>
      <c r="K72" s="121"/>
      <c r="L72" s="122"/>
      <c r="M72" s="116"/>
      <c r="N72" s="122"/>
      <c r="O72" s="122"/>
      <c r="P72" s="80"/>
    </row>
    <row r="73" spans="1:16" s="7" customFormat="1" ht="24.75" customHeight="1" outlineLevel="1" x14ac:dyDescent="0.25">
      <c r="A73" s="140">
        <v>26</v>
      </c>
      <c r="B73" s="120"/>
      <c r="C73" s="122"/>
      <c r="D73" s="119"/>
      <c r="E73" s="141"/>
      <c r="F73" s="141"/>
      <c r="G73" s="75" t="str">
        <f t="shared" si="1"/>
        <v/>
      </c>
      <c r="H73" s="120"/>
      <c r="I73" s="119"/>
      <c r="J73" s="119"/>
      <c r="K73" s="121"/>
      <c r="L73" s="122"/>
      <c r="M73" s="116"/>
      <c r="N73" s="122"/>
      <c r="O73" s="122"/>
      <c r="P73" s="80"/>
    </row>
    <row r="74" spans="1:16" s="7" customFormat="1" ht="24.75" customHeight="1" outlineLevel="1" x14ac:dyDescent="0.25">
      <c r="A74" s="140">
        <v>27</v>
      </c>
      <c r="B74" s="120"/>
      <c r="C74" s="122"/>
      <c r="D74" s="119"/>
      <c r="E74" s="141"/>
      <c r="F74" s="141"/>
      <c r="G74" s="75" t="str">
        <f t="shared" si="1"/>
        <v/>
      </c>
      <c r="H74" s="120"/>
      <c r="I74" s="119"/>
      <c r="J74" s="119"/>
      <c r="K74" s="121"/>
      <c r="L74" s="122"/>
      <c r="M74" s="116"/>
      <c r="N74" s="122"/>
      <c r="O74" s="122"/>
      <c r="P74" s="80"/>
    </row>
    <row r="75" spans="1:16" s="7" customFormat="1" ht="24.75" customHeight="1" outlineLevel="1" x14ac:dyDescent="0.25">
      <c r="A75" s="140">
        <v>28</v>
      </c>
      <c r="B75" s="120"/>
      <c r="C75" s="122"/>
      <c r="D75" s="119"/>
      <c r="E75" s="141"/>
      <c r="F75" s="141"/>
      <c r="G75" s="75" t="str">
        <f t="shared" si="1"/>
        <v/>
      </c>
      <c r="H75" s="120"/>
      <c r="I75" s="119"/>
      <c r="J75" s="119"/>
      <c r="K75" s="121"/>
      <c r="L75" s="122"/>
      <c r="M75" s="116"/>
      <c r="N75" s="122"/>
      <c r="O75" s="122"/>
      <c r="P75" s="80"/>
    </row>
    <row r="76" spans="1:16" s="7" customFormat="1" ht="24.75" customHeight="1" outlineLevel="1" x14ac:dyDescent="0.25">
      <c r="A76" s="140">
        <v>29</v>
      </c>
      <c r="B76" s="120"/>
      <c r="C76" s="122"/>
      <c r="D76" s="119"/>
      <c r="E76" s="141"/>
      <c r="F76" s="141"/>
      <c r="G76" s="75" t="str">
        <f t="shared" si="1"/>
        <v/>
      </c>
      <c r="H76" s="120"/>
      <c r="I76" s="119"/>
      <c r="J76" s="119"/>
      <c r="K76" s="121"/>
      <c r="L76" s="122"/>
      <c r="M76" s="116"/>
      <c r="N76" s="122"/>
      <c r="O76" s="122"/>
      <c r="P76" s="80"/>
    </row>
    <row r="77" spans="1:16" s="7" customFormat="1" ht="24.75" customHeight="1" outlineLevel="1" x14ac:dyDescent="0.25">
      <c r="A77" s="140">
        <v>30</v>
      </c>
      <c r="B77" s="120"/>
      <c r="C77" s="122"/>
      <c r="D77" s="119"/>
      <c r="E77" s="141"/>
      <c r="F77" s="141"/>
      <c r="G77" s="75" t="str">
        <f t="shared" si="1"/>
        <v/>
      </c>
      <c r="H77" s="120"/>
      <c r="I77" s="119"/>
      <c r="J77" s="119"/>
      <c r="K77" s="121"/>
      <c r="L77" s="122"/>
      <c r="M77" s="116"/>
      <c r="N77" s="122"/>
      <c r="O77" s="122"/>
      <c r="P77" s="80"/>
    </row>
    <row r="78" spans="1:16" s="7" customFormat="1" ht="24.75" customHeight="1" outlineLevel="1" x14ac:dyDescent="0.25">
      <c r="A78" s="140">
        <v>31</v>
      </c>
      <c r="B78" s="120"/>
      <c r="C78" s="122"/>
      <c r="D78" s="119"/>
      <c r="E78" s="141"/>
      <c r="F78" s="141"/>
      <c r="G78" s="75" t="str">
        <f t="shared" si="1"/>
        <v/>
      </c>
      <c r="H78" s="120"/>
      <c r="I78" s="119"/>
      <c r="J78" s="119"/>
      <c r="K78" s="121"/>
      <c r="L78" s="122"/>
      <c r="M78" s="116"/>
      <c r="N78" s="122"/>
      <c r="O78" s="122"/>
      <c r="P78" s="80"/>
    </row>
    <row r="79" spans="1:16" s="7" customFormat="1" ht="24.75" customHeight="1" outlineLevel="1" x14ac:dyDescent="0.25">
      <c r="A79" s="140">
        <v>32</v>
      </c>
      <c r="B79" s="120"/>
      <c r="C79" s="122"/>
      <c r="D79" s="119"/>
      <c r="E79" s="141"/>
      <c r="F79" s="141"/>
      <c r="G79" s="75" t="str">
        <f t="shared" si="1"/>
        <v/>
      </c>
      <c r="H79" s="120"/>
      <c r="I79" s="119"/>
      <c r="J79" s="119"/>
      <c r="K79" s="121"/>
      <c r="L79" s="122"/>
      <c r="M79" s="116"/>
      <c r="N79" s="122"/>
      <c r="O79" s="122"/>
      <c r="P79" s="80"/>
    </row>
    <row r="80" spans="1:16" s="7" customFormat="1" ht="24.75" customHeight="1" outlineLevel="1" x14ac:dyDescent="0.25">
      <c r="A80" s="140">
        <v>33</v>
      </c>
      <c r="B80" s="120"/>
      <c r="C80" s="122"/>
      <c r="D80" s="119"/>
      <c r="E80" s="141"/>
      <c r="F80" s="141"/>
      <c r="G80" s="75" t="str">
        <f t="shared" ref="G80:G86" si="2">IF(AND(E80&lt;&gt;"",F80&lt;&gt;""),((F80-E80)/30),"")</f>
        <v/>
      </c>
      <c r="H80" s="120"/>
      <c r="I80" s="119"/>
      <c r="J80" s="119"/>
      <c r="K80" s="121"/>
      <c r="L80" s="122"/>
      <c r="M80" s="116"/>
      <c r="N80" s="122"/>
      <c r="O80" s="122"/>
      <c r="P80" s="80"/>
    </row>
    <row r="81" spans="1:16" s="7" customFormat="1" ht="24.75" customHeight="1" outlineLevel="1" x14ac:dyDescent="0.25">
      <c r="A81" s="140">
        <v>34</v>
      </c>
      <c r="B81" s="120"/>
      <c r="C81" s="122"/>
      <c r="D81" s="119"/>
      <c r="E81" s="141"/>
      <c r="F81" s="141"/>
      <c r="G81" s="75" t="str">
        <f t="shared" si="2"/>
        <v/>
      </c>
      <c r="H81" s="120"/>
      <c r="I81" s="119"/>
      <c r="J81" s="119"/>
      <c r="K81" s="121"/>
      <c r="L81" s="122"/>
      <c r="M81" s="116"/>
      <c r="N81" s="122"/>
      <c r="O81" s="122"/>
      <c r="P81" s="80"/>
    </row>
    <row r="82" spans="1:16" s="7" customFormat="1" ht="24.75" customHeight="1" outlineLevel="1" x14ac:dyDescent="0.25">
      <c r="A82" s="140">
        <v>35</v>
      </c>
      <c r="B82" s="120"/>
      <c r="C82" s="122"/>
      <c r="D82" s="119"/>
      <c r="E82" s="141"/>
      <c r="F82" s="141"/>
      <c r="G82" s="75" t="str">
        <f t="shared" si="2"/>
        <v/>
      </c>
      <c r="H82" s="120"/>
      <c r="I82" s="119"/>
      <c r="J82" s="119"/>
      <c r="K82" s="121"/>
      <c r="L82" s="122"/>
      <c r="M82" s="116"/>
      <c r="N82" s="122"/>
      <c r="O82" s="122"/>
      <c r="P82" s="80"/>
    </row>
    <row r="83" spans="1:16" s="7" customFormat="1" ht="24.75" customHeight="1" outlineLevel="1" x14ac:dyDescent="0.25">
      <c r="A83" s="140">
        <v>36</v>
      </c>
      <c r="B83" s="120"/>
      <c r="C83" s="122"/>
      <c r="D83" s="119"/>
      <c r="E83" s="141"/>
      <c r="F83" s="141"/>
      <c r="G83" s="75" t="str">
        <f t="shared" si="2"/>
        <v/>
      </c>
      <c r="H83" s="120"/>
      <c r="I83" s="119"/>
      <c r="J83" s="119"/>
      <c r="K83" s="121"/>
      <c r="L83" s="122"/>
      <c r="M83" s="116"/>
      <c r="N83" s="122"/>
      <c r="O83" s="122"/>
      <c r="P83" s="80"/>
    </row>
    <row r="84" spans="1:16" s="7" customFormat="1" ht="24.75" customHeight="1" outlineLevel="1" x14ac:dyDescent="0.25">
      <c r="A84" s="140">
        <v>37</v>
      </c>
      <c r="B84" s="120"/>
      <c r="C84" s="122"/>
      <c r="D84" s="119"/>
      <c r="E84" s="141"/>
      <c r="F84" s="141"/>
      <c r="G84" s="75" t="str">
        <f t="shared" si="2"/>
        <v/>
      </c>
      <c r="H84" s="120"/>
      <c r="I84" s="119"/>
      <c r="J84" s="119"/>
      <c r="K84" s="121"/>
      <c r="L84" s="122"/>
      <c r="M84" s="116"/>
      <c r="N84" s="122"/>
      <c r="O84" s="122"/>
      <c r="P84" s="80"/>
    </row>
    <row r="85" spans="1:16" s="7" customFormat="1" ht="24.75" customHeight="1" outlineLevel="1" x14ac:dyDescent="0.25">
      <c r="A85" s="140">
        <v>38</v>
      </c>
      <c r="B85" s="120"/>
      <c r="C85" s="122"/>
      <c r="D85" s="119"/>
      <c r="E85" s="141"/>
      <c r="F85" s="141"/>
      <c r="G85" s="75" t="str">
        <f t="shared" si="2"/>
        <v/>
      </c>
      <c r="H85" s="120"/>
      <c r="I85" s="119"/>
      <c r="J85" s="119"/>
      <c r="K85" s="121"/>
      <c r="L85" s="122"/>
      <c r="M85" s="116"/>
      <c r="N85" s="122"/>
      <c r="O85" s="122"/>
      <c r="P85" s="80"/>
    </row>
    <row r="86" spans="1:16" s="7" customFormat="1" ht="24.75" customHeight="1" outlineLevel="1" x14ac:dyDescent="0.25">
      <c r="A86" s="140">
        <v>39</v>
      </c>
      <c r="B86" s="120"/>
      <c r="C86" s="122"/>
      <c r="D86" s="119"/>
      <c r="E86" s="141"/>
      <c r="F86" s="141"/>
      <c r="G86" s="75" t="str">
        <f t="shared" si="2"/>
        <v/>
      </c>
      <c r="H86" s="120"/>
      <c r="I86" s="119"/>
      <c r="J86" s="119"/>
      <c r="K86" s="121"/>
      <c r="L86" s="122"/>
      <c r="M86" s="116"/>
      <c r="N86" s="122"/>
      <c r="O86" s="122"/>
      <c r="P86" s="80"/>
    </row>
    <row r="87" spans="1:16" s="7" customFormat="1" ht="24.75" customHeight="1" outlineLevel="1" x14ac:dyDescent="0.25">
      <c r="A87" s="140">
        <v>40</v>
      </c>
      <c r="B87" s="120"/>
      <c r="C87" s="122"/>
      <c r="D87" s="119"/>
      <c r="E87" s="141"/>
      <c r="F87" s="141"/>
      <c r="G87" s="75" t="str">
        <f t="shared" ref="G87:G94" si="3">IF(AND(E87&lt;&gt;"",F87&lt;&gt;""),((F87-E87)/30),"")</f>
        <v/>
      </c>
      <c r="H87" s="120"/>
      <c r="I87" s="119"/>
      <c r="J87" s="119"/>
      <c r="K87" s="121"/>
      <c r="L87" s="122"/>
      <c r="M87" s="116"/>
      <c r="N87" s="122"/>
      <c r="O87" s="122"/>
      <c r="P87" s="80"/>
    </row>
    <row r="88" spans="1:16" s="7" customFormat="1" ht="24.75" customHeight="1" outlineLevel="1" x14ac:dyDescent="0.25">
      <c r="A88" s="140">
        <v>41</v>
      </c>
      <c r="B88" s="120"/>
      <c r="C88" s="122"/>
      <c r="D88" s="119"/>
      <c r="E88" s="141"/>
      <c r="F88" s="141"/>
      <c r="G88" s="75" t="str">
        <f t="shared" si="3"/>
        <v/>
      </c>
      <c r="H88" s="120"/>
      <c r="I88" s="119"/>
      <c r="J88" s="119"/>
      <c r="K88" s="121"/>
      <c r="L88" s="122"/>
      <c r="M88" s="116"/>
      <c r="N88" s="122"/>
      <c r="O88" s="122"/>
      <c r="P88" s="80"/>
    </row>
    <row r="89" spans="1:16" s="7" customFormat="1" ht="24.75" customHeight="1" outlineLevel="1" x14ac:dyDescent="0.25">
      <c r="A89" s="140">
        <v>42</v>
      </c>
      <c r="B89" s="120"/>
      <c r="C89" s="122"/>
      <c r="D89" s="119"/>
      <c r="E89" s="141"/>
      <c r="F89" s="141"/>
      <c r="G89" s="75" t="str">
        <f t="shared" si="3"/>
        <v/>
      </c>
      <c r="H89" s="120"/>
      <c r="I89" s="119"/>
      <c r="J89" s="119"/>
      <c r="K89" s="121"/>
      <c r="L89" s="122"/>
      <c r="M89" s="116"/>
      <c r="N89" s="122"/>
      <c r="O89" s="122"/>
      <c r="P89" s="80"/>
    </row>
    <row r="90" spans="1:16" s="7" customFormat="1" ht="24.75" customHeight="1" outlineLevel="1" x14ac:dyDescent="0.25">
      <c r="A90" s="140">
        <v>43</v>
      </c>
      <c r="B90" s="120"/>
      <c r="C90" s="122"/>
      <c r="D90" s="119"/>
      <c r="E90" s="141"/>
      <c r="F90" s="141"/>
      <c r="G90" s="75" t="str">
        <f t="shared" si="3"/>
        <v/>
      </c>
      <c r="H90" s="120"/>
      <c r="I90" s="119"/>
      <c r="J90" s="119"/>
      <c r="K90" s="121"/>
      <c r="L90" s="122"/>
      <c r="M90" s="116"/>
      <c r="N90" s="122"/>
      <c r="O90" s="122"/>
      <c r="P90" s="80"/>
    </row>
    <row r="91" spans="1:16" s="7" customFormat="1" ht="24.75" customHeight="1" outlineLevel="1" x14ac:dyDescent="0.25">
      <c r="A91" s="140">
        <v>44</v>
      </c>
      <c r="B91" s="120"/>
      <c r="C91" s="122"/>
      <c r="D91" s="119"/>
      <c r="E91" s="141"/>
      <c r="F91" s="141"/>
      <c r="G91" s="75" t="str">
        <f t="shared" si="3"/>
        <v/>
      </c>
      <c r="H91" s="120"/>
      <c r="I91" s="119"/>
      <c r="J91" s="119"/>
      <c r="K91" s="121"/>
      <c r="L91" s="122"/>
      <c r="M91" s="116"/>
      <c r="N91" s="122"/>
      <c r="O91" s="122"/>
      <c r="P91" s="80"/>
    </row>
    <row r="92" spans="1:16" s="7" customFormat="1" ht="24.75" customHeight="1" outlineLevel="1" x14ac:dyDescent="0.25">
      <c r="A92" s="140">
        <v>45</v>
      </c>
      <c r="B92" s="120"/>
      <c r="C92" s="122"/>
      <c r="D92" s="119"/>
      <c r="E92" s="141"/>
      <c r="F92" s="141"/>
      <c r="G92" s="75" t="str">
        <f t="shared" si="3"/>
        <v/>
      </c>
      <c r="H92" s="120"/>
      <c r="I92" s="119"/>
      <c r="J92" s="119"/>
      <c r="K92" s="121"/>
      <c r="L92" s="122"/>
      <c r="M92" s="116"/>
      <c r="N92" s="122"/>
      <c r="O92" s="122"/>
      <c r="P92" s="80"/>
    </row>
    <row r="93" spans="1:16" s="7" customFormat="1" ht="24.75" customHeight="1" outlineLevel="1" x14ac:dyDescent="0.25">
      <c r="A93" s="140">
        <v>46</v>
      </c>
      <c r="B93" s="120"/>
      <c r="C93" s="122"/>
      <c r="D93" s="119"/>
      <c r="E93" s="141"/>
      <c r="F93" s="141"/>
      <c r="G93" s="75" t="str">
        <f>IF(AND(E93&lt;&gt;"",F93&lt;&gt;""),((F93-E93)/30),"")</f>
        <v/>
      </c>
      <c r="H93" s="120"/>
      <c r="I93" s="119"/>
      <c r="J93" s="119"/>
      <c r="K93" s="121"/>
      <c r="L93" s="122"/>
      <c r="M93" s="116"/>
      <c r="N93" s="122"/>
      <c r="O93" s="122"/>
      <c r="P93" s="80"/>
    </row>
    <row r="94" spans="1:16" s="7" customFormat="1" ht="24.75" customHeight="1" outlineLevel="1" x14ac:dyDescent="0.25">
      <c r="A94" s="140">
        <v>47</v>
      </c>
      <c r="B94" s="120"/>
      <c r="C94" s="122"/>
      <c r="D94" s="119"/>
      <c r="E94" s="141"/>
      <c r="F94" s="141"/>
      <c r="G94" s="75" t="str">
        <f t="shared" si="3"/>
        <v/>
      </c>
      <c r="H94" s="120"/>
      <c r="I94" s="119"/>
      <c r="J94" s="119"/>
      <c r="K94" s="121"/>
      <c r="L94" s="122"/>
      <c r="M94" s="116"/>
      <c r="N94" s="122"/>
      <c r="O94" s="122"/>
      <c r="P94" s="80"/>
    </row>
    <row r="95" spans="1:16" s="7" customFormat="1" ht="24.75" customHeight="1" outlineLevel="1" x14ac:dyDescent="0.25">
      <c r="A95" s="140">
        <v>48</v>
      </c>
      <c r="B95" s="120"/>
      <c r="C95" s="122"/>
      <c r="D95" s="119"/>
      <c r="E95" s="141"/>
      <c r="F95" s="141"/>
      <c r="G95" s="75" t="str">
        <f t="shared" si="1"/>
        <v/>
      </c>
      <c r="H95" s="120"/>
      <c r="I95" s="119"/>
      <c r="J95" s="119"/>
      <c r="K95" s="121"/>
      <c r="L95" s="122"/>
      <c r="M95" s="116"/>
      <c r="N95" s="122"/>
      <c r="O95" s="122"/>
      <c r="P95" s="80"/>
    </row>
    <row r="96" spans="1:16" s="7" customFormat="1" ht="24.75" customHeight="1" outlineLevel="1" x14ac:dyDescent="0.25">
      <c r="A96" s="140">
        <v>49</v>
      </c>
      <c r="B96" s="120"/>
      <c r="C96" s="122"/>
      <c r="D96" s="119"/>
      <c r="E96" s="141"/>
      <c r="F96" s="141"/>
      <c r="G96" s="75" t="str">
        <f t="shared" si="1"/>
        <v/>
      </c>
      <c r="H96" s="120"/>
      <c r="I96" s="119"/>
      <c r="J96" s="119"/>
      <c r="K96" s="121"/>
      <c r="L96" s="122"/>
      <c r="M96" s="116"/>
      <c r="N96" s="122"/>
      <c r="O96" s="122"/>
      <c r="P96" s="80"/>
    </row>
    <row r="97" spans="1:16" s="7" customFormat="1" ht="24.75" customHeight="1" outlineLevel="1" x14ac:dyDescent="0.25">
      <c r="A97" s="140">
        <v>50</v>
      </c>
      <c r="B97" s="120"/>
      <c r="C97" s="122"/>
      <c r="D97" s="119"/>
      <c r="E97" s="141"/>
      <c r="F97" s="141"/>
      <c r="G97" s="75" t="str">
        <f t="shared" si="1"/>
        <v/>
      </c>
      <c r="H97" s="120"/>
      <c r="I97" s="119"/>
      <c r="J97" s="119"/>
      <c r="K97" s="121"/>
      <c r="L97" s="122"/>
      <c r="M97" s="116"/>
      <c r="N97" s="122"/>
      <c r="O97" s="122"/>
      <c r="P97" s="80"/>
    </row>
    <row r="98" spans="1:16" s="7" customFormat="1" ht="24.75" customHeight="1" outlineLevel="1" x14ac:dyDescent="0.25">
      <c r="A98" s="140">
        <v>51</v>
      </c>
      <c r="B98" s="120"/>
      <c r="C98" s="122"/>
      <c r="D98" s="119"/>
      <c r="E98" s="141"/>
      <c r="F98" s="141"/>
      <c r="G98" s="75" t="str">
        <f t="shared" si="1"/>
        <v/>
      </c>
      <c r="H98" s="120"/>
      <c r="I98" s="119"/>
      <c r="J98" s="119"/>
      <c r="K98" s="121"/>
      <c r="L98" s="122"/>
      <c r="M98" s="116"/>
      <c r="N98" s="122"/>
      <c r="O98" s="122"/>
      <c r="P98" s="80"/>
    </row>
    <row r="99" spans="1:16" s="7" customFormat="1" ht="24.75" customHeight="1" outlineLevel="1" x14ac:dyDescent="0.25">
      <c r="A99" s="140">
        <v>52</v>
      </c>
      <c r="B99" s="120"/>
      <c r="C99" s="122"/>
      <c r="D99" s="119"/>
      <c r="E99" s="141"/>
      <c r="F99" s="141"/>
      <c r="G99" s="75" t="str">
        <f t="shared" si="1"/>
        <v/>
      </c>
      <c r="H99" s="120"/>
      <c r="I99" s="119"/>
      <c r="J99" s="119"/>
      <c r="K99" s="121"/>
      <c r="L99" s="122"/>
      <c r="M99" s="116"/>
      <c r="N99" s="122"/>
      <c r="O99" s="122"/>
      <c r="P99" s="80"/>
    </row>
    <row r="100" spans="1:16" s="7" customFormat="1" ht="24.75" customHeight="1" outlineLevel="1" x14ac:dyDescent="0.25">
      <c r="A100" s="140">
        <v>53</v>
      </c>
      <c r="B100" s="120"/>
      <c r="C100" s="122"/>
      <c r="D100" s="119"/>
      <c r="E100" s="141"/>
      <c r="F100" s="141"/>
      <c r="G100" s="75" t="str">
        <f t="shared" si="1"/>
        <v/>
      </c>
      <c r="H100" s="120"/>
      <c r="I100" s="119"/>
      <c r="J100" s="119"/>
      <c r="K100" s="121"/>
      <c r="L100" s="122"/>
      <c r="M100" s="116"/>
      <c r="N100" s="122"/>
      <c r="O100" s="122"/>
      <c r="P100" s="80"/>
    </row>
    <row r="101" spans="1:16" s="7" customFormat="1" ht="24.75" customHeight="1" outlineLevel="1" x14ac:dyDescent="0.25">
      <c r="A101" s="140">
        <v>54</v>
      </c>
      <c r="B101" s="120"/>
      <c r="C101" s="122"/>
      <c r="D101" s="119"/>
      <c r="E101" s="141"/>
      <c r="F101" s="141"/>
      <c r="G101" s="75" t="str">
        <f t="shared" si="1"/>
        <v/>
      </c>
      <c r="H101" s="120"/>
      <c r="I101" s="119"/>
      <c r="J101" s="119"/>
      <c r="K101" s="121"/>
      <c r="L101" s="122"/>
      <c r="M101" s="116"/>
      <c r="N101" s="122"/>
      <c r="O101" s="122"/>
      <c r="P101" s="80"/>
    </row>
    <row r="102" spans="1:16" s="7" customFormat="1" ht="24.75" customHeight="1" outlineLevel="1" x14ac:dyDescent="0.25">
      <c r="A102" s="140">
        <v>55</v>
      </c>
      <c r="B102" s="120"/>
      <c r="C102" s="122"/>
      <c r="D102" s="119"/>
      <c r="E102" s="141"/>
      <c r="F102" s="141"/>
      <c r="G102" s="75" t="str">
        <f t="shared" si="1"/>
        <v/>
      </c>
      <c r="H102" s="120"/>
      <c r="I102" s="119"/>
      <c r="J102" s="119"/>
      <c r="K102" s="121"/>
      <c r="L102" s="122"/>
      <c r="M102" s="116"/>
      <c r="N102" s="122"/>
      <c r="O102" s="122"/>
      <c r="P102" s="80"/>
    </row>
    <row r="103" spans="1:16" s="7" customFormat="1" ht="24.75" customHeight="1" outlineLevel="1" x14ac:dyDescent="0.25">
      <c r="A103" s="140">
        <v>56</v>
      </c>
      <c r="B103" s="120"/>
      <c r="C103" s="122"/>
      <c r="D103" s="119"/>
      <c r="E103" s="141"/>
      <c r="F103" s="141"/>
      <c r="G103" s="75" t="str">
        <f t="shared" si="1"/>
        <v/>
      </c>
      <c r="H103" s="120"/>
      <c r="I103" s="119"/>
      <c r="J103" s="119"/>
      <c r="K103" s="121"/>
      <c r="L103" s="122"/>
      <c r="M103" s="116"/>
      <c r="N103" s="122"/>
      <c r="O103" s="122"/>
      <c r="P103" s="80"/>
    </row>
    <row r="104" spans="1:16" s="7" customFormat="1" ht="24.75" customHeight="1" outlineLevel="1" x14ac:dyDescent="0.25">
      <c r="A104" s="140">
        <v>57</v>
      </c>
      <c r="B104" s="120"/>
      <c r="C104" s="122"/>
      <c r="D104" s="119"/>
      <c r="E104" s="141"/>
      <c r="F104" s="141"/>
      <c r="G104" s="75" t="str">
        <f t="shared" si="1"/>
        <v/>
      </c>
      <c r="H104" s="120"/>
      <c r="I104" s="119"/>
      <c r="J104" s="119"/>
      <c r="K104" s="121"/>
      <c r="L104" s="122"/>
      <c r="M104" s="116"/>
      <c r="N104" s="122"/>
      <c r="O104" s="122"/>
      <c r="P104" s="80"/>
    </row>
    <row r="105" spans="1:16" s="7" customFormat="1" ht="24.75" customHeight="1" outlineLevel="1" x14ac:dyDescent="0.25">
      <c r="A105" s="140">
        <v>58</v>
      </c>
      <c r="B105" s="120"/>
      <c r="C105" s="122"/>
      <c r="D105" s="119"/>
      <c r="E105" s="141"/>
      <c r="F105" s="141"/>
      <c r="G105" s="75" t="str">
        <f t="shared" si="1"/>
        <v/>
      </c>
      <c r="H105" s="120"/>
      <c r="I105" s="119"/>
      <c r="J105" s="119"/>
      <c r="K105" s="121"/>
      <c r="L105" s="122"/>
      <c r="M105" s="116"/>
      <c r="N105" s="122"/>
      <c r="O105" s="122"/>
      <c r="P105" s="80"/>
    </row>
    <row r="106" spans="1:16" s="7" customFormat="1" ht="24.75" customHeight="1" outlineLevel="1" x14ac:dyDescent="0.25">
      <c r="A106" s="140">
        <v>59</v>
      </c>
      <c r="B106" s="120"/>
      <c r="C106" s="122"/>
      <c r="D106" s="119"/>
      <c r="E106" s="141"/>
      <c r="F106" s="141"/>
      <c r="G106" s="75" t="str">
        <f t="shared" si="1"/>
        <v/>
      </c>
      <c r="H106" s="120"/>
      <c r="I106" s="119"/>
      <c r="J106" s="119"/>
      <c r="K106" s="121"/>
      <c r="L106" s="122"/>
      <c r="M106" s="116"/>
      <c r="N106" s="122"/>
      <c r="O106" s="122"/>
      <c r="P106" s="80"/>
    </row>
    <row r="107" spans="1:16" s="7" customFormat="1" ht="24.75" customHeight="1" outlineLevel="1" thickBot="1" x14ac:dyDescent="0.3">
      <c r="A107" s="140">
        <v>60</v>
      </c>
      <c r="B107" s="120"/>
      <c r="C107" s="122"/>
      <c r="D107" s="119"/>
      <c r="E107" s="141"/>
      <c r="F107" s="141"/>
      <c r="G107" s="75" t="str">
        <f t="shared" si="1"/>
        <v/>
      </c>
      <c r="H107" s="120"/>
      <c r="I107" s="119"/>
      <c r="J107" s="119"/>
      <c r="K107" s="121"/>
      <c r="L107" s="122"/>
      <c r="M107" s="116"/>
      <c r="N107" s="122"/>
      <c r="O107" s="122"/>
      <c r="P107" s="80"/>
    </row>
    <row r="108" spans="1:16" ht="29.45" customHeight="1" thickBot="1" x14ac:dyDescent="0.3">
      <c r="O108" s="181" t="str">
        <f>HYPERLINK("#Integrante_6!A1","INICIO")</f>
        <v>INICIO</v>
      </c>
    </row>
    <row r="109" spans="1:16" s="19" customFormat="1" ht="31.5" customHeight="1" thickBot="1" x14ac:dyDescent="0.3">
      <c r="A109" s="273" t="s">
        <v>2638</v>
      </c>
      <c r="B109" s="274"/>
      <c r="C109" s="274"/>
      <c r="D109" s="274"/>
      <c r="E109" s="274"/>
      <c r="F109" s="274"/>
      <c r="G109" s="274"/>
      <c r="H109" s="274"/>
      <c r="I109" s="274"/>
      <c r="J109" s="274"/>
      <c r="K109" s="274"/>
      <c r="L109" s="274"/>
      <c r="M109" s="274"/>
      <c r="N109" s="274"/>
      <c r="O109" s="275"/>
      <c r="P109" s="77"/>
    </row>
    <row r="110" spans="1:16" ht="15" customHeight="1" x14ac:dyDescent="0.25">
      <c r="A110" s="276" t="s">
        <v>2661</v>
      </c>
      <c r="B110" s="277"/>
      <c r="C110" s="277"/>
      <c r="D110" s="277"/>
      <c r="E110" s="277"/>
      <c r="F110" s="277"/>
      <c r="G110" s="277"/>
      <c r="H110" s="277"/>
      <c r="I110" s="277"/>
      <c r="J110" s="277"/>
      <c r="K110" s="277"/>
      <c r="L110" s="277"/>
      <c r="M110" s="277"/>
      <c r="N110" s="277"/>
      <c r="O110" s="278"/>
    </row>
    <row r="111" spans="1:16" x14ac:dyDescent="0.25">
      <c r="A111" s="279"/>
      <c r="B111" s="280"/>
      <c r="C111" s="280"/>
      <c r="D111" s="280"/>
      <c r="E111" s="280"/>
      <c r="F111" s="280"/>
      <c r="G111" s="280"/>
      <c r="H111" s="280"/>
      <c r="I111" s="280"/>
      <c r="J111" s="280"/>
      <c r="K111" s="280"/>
      <c r="L111" s="280"/>
      <c r="M111" s="280"/>
      <c r="N111" s="280"/>
      <c r="O111" s="281"/>
    </row>
    <row r="112" spans="1:16" s="1" customFormat="1" ht="26.25" customHeight="1" x14ac:dyDescent="0.25">
      <c r="I112" s="252" t="s">
        <v>9</v>
      </c>
      <c r="J112" s="253"/>
      <c r="P112" s="78"/>
    </row>
    <row r="113" spans="1:16" s="1" customFormat="1" ht="44.25" customHeight="1" x14ac:dyDescent="0.25">
      <c r="A113" s="56" t="s">
        <v>2615</v>
      </c>
      <c r="B113" s="57" t="s">
        <v>5</v>
      </c>
      <c r="C113" s="57" t="s">
        <v>22</v>
      </c>
      <c r="D113" s="57" t="s">
        <v>23</v>
      </c>
      <c r="E113" s="57" t="s">
        <v>2650</v>
      </c>
      <c r="F113" s="57" t="s">
        <v>2651</v>
      </c>
      <c r="G113" s="57" t="s">
        <v>25</v>
      </c>
      <c r="H113" s="57" t="s">
        <v>7</v>
      </c>
      <c r="I113" s="58" t="s">
        <v>11</v>
      </c>
      <c r="J113" s="58" t="s">
        <v>10</v>
      </c>
      <c r="K113" s="57" t="s">
        <v>6</v>
      </c>
      <c r="L113" s="57" t="s">
        <v>2616</v>
      </c>
      <c r="M113" s="57" t="s">
        <v>2617</v>
      </c>
      <c r="N113" s="57" t="s">
        <v>8</v>
      </c>
      <c r="O113" s="62" t="s">
        <v>1160</v>
      </c>
      <c r="P113" s="78"/>
    </row>
    <row r="114" spans="1:16" s="6" customFormat="1" ht="24.75" customHeight="1" x14ac:dyDescent="0.25">
      <c r="A114" s="139">
        <v>1</v>
      </c>
      <c r="B114" s="169" t="s">
        <v>2672</v>
      </c>
      <c r="C114" s="170" t="s">
        <v>31</v>
      </c>
      <c r="D114" s="119"/>
      <c r="E114" s="141"/>
      <c r="F114" s="141"/>
      <c r="G114" s="168" t="str">
        <f>IF(AND(E114&lt;&gt;"",F114&lt;&gt;""),((F114-E114)/30),"")</f>
        <v/>
      </c>
      <c r="H114" s="120"/>
      <c r="I114" s="119"/>
      <c r="J114" s="119"/>
      <c r="K114" s="121"/>
      <c r="L114" s="101" t="str">
        <f>+IF(AND(K114&gt;0,O114="Ejecución"),(K114/877802)*Tabla2815[[#This Row],[% participación]],IF(AND(K114&gt;0,O114&lt;&gt;"Ejecución"),"-",""))</f>
        <v/>
      </c>
      <c r="M114" s="122"/>
      <c r="N114" s="177" t="str">
        <f>+IF(M116="No",1,IF(M116="Si","Ingrese %",""))</f>
        <v/>
      </c>
      <c r="O114" s="173" t="s">
        <v>1150</v>
      </c>
      <c r="P114" s="79"/>
    </row>
    <row r="115" spans="1:16" s="6" customFormat="1" ht="24.75" customHeight="1" x14ac:dyDescent="0.25">
      <c r="A115" s="139">
        <v>2</v>
      </c>
      <c r="B115" s="169" t="s">
        <v>2672</v>
      </c>
      <c r="C115" s="170" t="s">
        <v>31</v>
      </c>
      <c r="D115" s="119"/>
      <c r="E115" s="141"/>
      <c r="F115" s="141"/>
      <c r="G115" s="168" t="str">
        <f t="shared" ref="G115:G160" si="4">IF(AND(E115&lt;&gt;"",F115&lt;&gt;""),((F115-E115)/30),"")</f>
        <v/>
      </c>
      <c r="H115" s="120"/>
      <c r="I115" s="119"/>
      <c r="J115" s="119"/>
      <c r="K115" s="68"/>
      <c r="L115" s="101" t="str">
        <f>+IF(AND(K115&gt;0,O115="Ejecución"),(K115/877802)*Tabla2815[[#This Row],[% participación]],IF(AND(K115&gt;0,O115&lt;&gt;"Ejecución"),"-",""))</f>
        <v/>
      </c>
      <c r="M115" s="122"/>
      <c r="N115" s="177" t="str">
        <f>+IF(M116="No",1,IF(M116="Si","Ingrese %",""))</f>
        <v/>
      </c>
      <c r="O115" s="173" t="s">
        <v>1150</v>
      </c>
      <c r="P115" s="79"/>
    </row>
    <row r="116" spans="1:16" s="6" customFormat="1" ht="24.75" customHeight="1" x14ac:dyDescent="0.25">
      <c r="A116" s="139">
        <v>3</v>
      </c>
      <c r="B116" s="169" t="s">
        <v>2672</v>
      </c>
      <c r="C116" s="170" t="s">
        <v>31</v>
      </c>
      <c r="D116" s="119"/>
      <c r="E116" s="141"/>
      <c r="F116" s="141"/>
      <c r="G116" s="168" t="str">
        <f t="shared" si="4"/>
        <v/>
      </c>
      <c r="H116" s="120"/>
      <c r="I116" s="119"/>
      <c r="J116" s="119"/>
      <c r="K116" s="68"/>
      <c r="L116" s="101" t="str">
        <f>+IF(AND(K116&gt;0,O116="Ejecución"),(K116/877802)*Tabla2815[[#This Row],[% participación]],IF(AND(K116&gt;0,O116&lt;&gt;"Ejecución"),"-",""))</f>
        <v/>
      </c>
      <c r="M116" s="122"/>
      <c r="N116" s="177" t="str">
        <f t="shared" ref="N116:N160" si="5">+IF(M116="No",1,IF(M116="Si","Ingrese %",""))</f>
        <v/>
      </c>
      <c r="O116" s="173" t="s">
        <v>1150</v>
      </c>
      <c r="P116" s="79"/>
    </row>
    <row r="117" spans="1:16" s="6" customFormat="1" ht="24.75" customHeight="1" outlineLevel="1" x14ac:dyDescent="0.25">
      <c r="A117" s="139">
        <v>4</v>
      </c>
      <c r="B117" s="169" t="s">
        <v>2672</v>
      </c>
      <c r="C117" s="170" t="s">
        <v>31</v>
      </c>
      <c r="D117" s="119"/>
      <c r="E117" s="141"/>
      <c r="F117" s="141"/>
      <c r="G117" s="168" t="str">
        <f t="shared" si="4"/>
        <v/>
      </c>
      <c r="H117" s="120"/>
      <c r="I117" s="119"/>
      <c r="J117" s="119"/>
      <c r="K117" s="68"/>
      <c r="L117" s="101" t="str">
        <f>+IF(AND(K117&gt;0,O117="Ejecución"),(K117/877802)*Tabla2815[[#This Row],[% participación]],IF(AND(K117&gt;0,O117&lt;&gt;"Ejecución"),"-",""))</f>
        <v/>
      </c>
      <c r="M117" s="122"/>
      <c r="N117" s="177" t="str">
        <f t="shared" si="5"/>
        <v/>
      </c>
      <c r="O117" s="173" t="s">
        <v>1150</v>
      </c>
      <c r="P117" s="79"/>
    </row>
    <row r="118" spans="1:16" s="7" customFormat="1" ht="24.75" customHeight="1" outlineLevel="1" x14ac:dyDescent="0.25">
      <c r="A118" s="140">
        <v>5</v>
      </c>
      <c r="B118" s="169" t="s">
        <v>2672</v>
      </c>
      <c r="C118" s="170" t="s">
        <v>31</v>
      </c>
      <c r="D118" s="119"/>
      <c r="E118" s="141"/>
      <c r="F118" s="141"/>
      <c r="G118" s="168" t="str">
        <f t="shared" si="4"/>
        <v/>
      </c>
      <c r="H118" s="120"/>
      <c r="I118" s="119"/>
      <c r="J118" s="119"/>
      <c r="K118" s="68"/>
      <c r="L118" s="101" t="str">
        <f>+IF(AND(K118&gt;0,O118="Ejecución"),(K118/877802)*Tabla2815[[#This Row],[% participación]],IF(AND(K118&gt;0,O118&lt;&gt;"Ejecución"),"-",""))</f>
        <v/>
      </c>
      <c r="M118" s="122"/>
      <c r="N118" s="177" t="str">
        <f t="shared" si="5"/>
        <v/>
      </c>
      <c r="O118" s="173" t="s">
        <v>1150</v>
      </c>
      <c r="P118" s="80"/>
    </row>
    <row r="119" spans="1:16" s="7" customFormat="1" ht="24.75" customHeight="1" outlineLevel="1" x14ac:dyDescent="0.25">
      <c r="A119" s="140">
        <v>6</v>
      </c>
      <c r="B119" s="169" t="s">
        <v>2672</v>
      </c>
      <c r="C119" s="170" t="s">
        <v>31</v>
      </c>
      <c r="D119" s="119"/>
      <c r="E119" s="141"/>
      <c r="F119" s="141"/>
      <c r="G119" s="168" t="str">
        <f t="shared" si="4"/>
        <v/>
      </c>
      <c r="H119" s="120"/>
      <c r="I119" s="119"/>
      <c r="J119" s="119"/>
      <c r="K119" s="68"/>
      <c r="L119" s="101" t="str">
        <f>+IF(AND(K119&gt;0,O119="Ejecución"),(K119/877802)*Tabla2815[[#This Row],[% participación]],IF(AND(K119&gt;0,O119&lt;&gt;"Ejecución"),"-",""))</f>
        <v/>
      </c>
      <c r="M119" s="122"/>
      <c r="N119" s="177" t="str">
        <f t="shared" si="5"/>
        <v/>
      </c>
      <c r="O119" s="173" t="s">
        <v>1150</v>
      </c>
      <c r="P119" s="80"/>
    </row>
    <row r="120" spans="1:16" s="7" customFormat="1" ht="24.75" customHeight="1" outlineLevel="1" x14ac:dyDescent="0.25">
      <c r="A120" s="140">
        <v>7</v>
      </c>
      <c r="B120" s="169" t="s">
        <v>2672</v>
      </c>
      <c r="C120" s="170" t="s">
        <v>31</v>
      </c>
      <c r="D120" s="119"/>
      <c r="E120" s="141"/>
      <c r="F120" s="141"/>
      <c r="G120" s="168" t="str">
        <f t="shared" si="4"/>
        <v/>
      </c>
      <c r="H120" s="120"/>
      <c r="I120" s="119"/>
      <c r="J120" s="119"/>
      <c r="K120" s="68"/>
      <c r="L120" s="101" t="str">
        <f>+IF(AND(K120&gt;0,O120="Ejecución"),(K120/877802)*Tabla2815[[#This Row],[% participación]],IF(AND(K120&gt;0,O120&lt;&gt;"Ejecución"),"-",""))</f>
        <v/>
      </c>
      <c r="M120" s="122"/>
      <c r="N120" s="177" t="str">
        <f t="shared" si="5"/>
        <v/>
      </c>
      <c r="O120" s="173" t="s">
        <v>1150</v>
      </c>
      <c r="P120" s="80"/>
    </row>
    <row r="121" spans="1:16" s="7" customFormat="1" ht="24.75" customHeight="1" outlineLevel="1" x14ac:dyDescent="0.25">
      <c r="A121" s="140">
        <v>8</v>
      </c>
      <c r="B121" s="169" t="s">
        <v>2672</v>
      </c>
      <c r="C121" s="170" t="s">
        <v>31</v>
      </c>
      <c r="D121" s="119"/>
      <c r="E121" s="141"/>
      <c r="F121" s="141"/>
      <c r="G121" s="168" t="str">
        <f t="shared" si="4"/>
        <v/>
      </c>
      <c r="H121" s="118"/>
      <c r="I121" s="119"/>
      <c r="J121" s="119"/>
      <c r="K121" s="68"/>
      <c r="L121" s="101" t="str">
        <f>+IF(AND(K121&gt;0,O121="Ejecución"),(K121/877802)*Tabla2815[[#This Row],[% participación]],IF(AND(K121&gt;0,O121&lt;&gt;"Ejecución"),"-",""))</f>
        <v/>
      </c>
      <c r="M121" s="122"/>
      <c r="N121" s="177" t="str">
        <f t="shared" si="5"/>
        <v/>
      </c>
      <c r="O121" s="173" t="s">
        <v>1150</v>
      </c>
      <c r="P121" s="80"/>
    </row>
    <row r="122" spans="1:16" s="7" customFormat="1" ht="24.75" customHeight="1" outlineLevel="1" x14ac:dyDescent="0.25">
      <c r="A122" s="140">
        <v>9</v>
      </c>
      <c r="B122" s="169" t="s">
        <v>2672</v>
      </c>
      <c r="C122" s="170" t="s">
        <v>31</v>
      </c>
      <c r="D122" s="119"/>
      <c r="E122" s="141"/>
      <c r="F122" s="141"/>
      <c r="G122" s="168" t="str">
        <f t="shared" si="4"/>
        <v/>
      </c>
      <c r="H122" s="120"/>
      <c r="I122" s="119"/>
      <c r="J122" s="119"/>
      <c r="K122" s="68"/>
      <c r="L122" s="101" t="str">
        <f>+IF(AND(K122&gt;0,O122="Ejecución"),(K122/877802)*Tabla2815[[#This Row],[% participación]],IF(AND(K122&gt;0,O122&lt;&gt;"Ejecución"),"-",""))</f>
        <v/>
      </c>
      <c r="M122" s="122"/>
      <c r="N122" s="177" t="str">
        <f t="shared" si="5"/>
        <v/>
      </c>
      <c r="O122" s="173" t="s">
        <v>1150</v>
      </c>
      <c r="P122" s="80"/>
    </row>
    <row r="123" spans="1:16" s="7" customFormat="1" ht="24.75" customHeight="1" outlineLevel="1" x14ac:dyDescent="0.25">
      <c r="A123" s="140">
        <v>10</v>
      </c>
      <c r="B123" s="169" t="s">
        <v>2672</v>
      </c>
      <c r="C123" s="170" t="s">
        <v>31</v>
      </c>
      <c r="D123" s="119"/>
      <c r="E123" s="141"/>
      <c r="F123" s="141"/>
      <c r="G123" s="168" t="str">
        <f t="shared" si="4"/>
        <v/>
      </c>
      <c r="H123" s="120"/>
      <c r="I123" s="119"/>
      <c r="J123" s="119"/>
      <c r="K123" s="68"/>
      <c r="L123" s="101" t="str">
        <f>+IF(AND(K123&gt;0,O123="Ejecución"),(K123/877802)*Tabla2815[[#This Row],[% participación]],IF(AND(K123&gt;0,O123&lt;&gt;"Ejecución"),"-",""))</f>
        <v/>
      </c>
      <c r="M123" s="122"/>
      <c r="N123" s="177" t="str">
        <f t="shared" si="5"/>
        <v/>
      </c>
      <c r="O123" s="173" t="s">
        <v>1150</v>
      </c>
      <c r="P123" s="80"/>
    </row>
    <row r="124" spans="1:16" s="7" customFormat="1" ht="24.75" customHeight="1" outlineLevel="1" x14ac:dyDescent="0.25">
      <c r="A124" s="140">
        <v>11</v>
      </c>
      <c r="B124" s="169" t="s">
        <v>2672</v>
      </c>
      <c r="C124" s="170" t="s">
        <v>31</v>
      </c>
      <c r="D124" s="119"/>
      <c r="E124" s="141"/>
      <c r="F124" s="141"/>
      <c r="G124" s="168" t="str">
        <f t="shared" si="4"/>
        <v/>
      </c>
      <c r="H124" s="120"/>
      <c r="I124" s="119"/>
      <c r="J124" s="119"/>
      <c r="K124" s="68"/>
      <c r="L124" s="101" t="str">
        <f>+IF(AND(K124&gt;0,O124="Ejecución"),(K124/877802)*Tabla2815[[#This Row],[% participación]],IF(AND(K124&gt;0,O124&lt;&gt;"Ejecución"),"-",""))</f>
        <v/>
      </c>
      <c r="M124" s="122"/>
      <c r="N124" s="177" t="str">
        <f t="shared" si="5"/>
        <v/>
      </c>
      <c r="O124" s="173" t="s">
        <v>1150</v>
      </c>
      <c r="P124" s="80"/>
    </row>
    <row r="125" spans="1:16" s="7" customFormat="1" ht="24.75" customHeight="1" outlineLevel="1" x14ac:dyDescent="0.25">
      <c r="A125" s="140">
        <v>12</v>
      </c>
      <c r="B125" s="169" t="s">
        <v>2672</v>
      </c>
      <c r="C125" s="170" t="s">
        <v>31</v>
      </c>
      <c r="D125" s="119"/>
      <c r="E125" s="141"/>
      <c r="F125" s="141"/>
      <c r="G125" s="168" t="str">
        <f t="shared" si="4"/>
        <v/>
      </c>
      <c r="H125" s="120"/>
      <c r="I125" s="119"/>
      <c r="J125" s="119"/>
      <c r="K125" s="68"/>
      <c r="L125" s="101" t="str">
        <f>+IF(AND(K125&gt;0,O125="Ejecución"),(K125/877802)*Tabla2815[[#This Row],[% participación]],IF(AND(K125&gt;0,O125&lt;&gt;"Ejecución"),"-",""))</f>
        <v/>
      </c>
      <c r="M125" s="122"/>
      <c r="N125" s="177" t="str">
        <f t="shared" si="5"/>
        <v/>
      </c>
      <c r="O125" s="173" t="s">
        <v>1150</v>
      </c>
      <c r="P125" s="80"/>
    </row>
    <row r="126" spans="1:16" s="7" customFormat="1" ht="24.75" customHeight="1" outlineLevel="1" x14ac:dyDescent="0.25">
      <c r="A126" s="140">
        <v>13</v>
      </c>
      <c r="B126" s="169" t="s">
        <v>2672</v>
      </c>
      <c r="C126" s="170" t="s">
        <v>31</v>
      </c>
      <c r="D126" s="119"/>
      <c r="E126" s="141"/>
      <c r="F126" s="141"/>
      <c r="G126" s="168" t="str">
        <f t="shared" si="4"/>
        <v/>
      </c>
      <c r="H126" s="120"/>
      <c r="I126" s="119"/>
      <c r="J126" s="119"/>
      <c r="K126" s="68"/>
      <c r="L126" s="101" t="str">
        <f>+IF(AND(K126&gt;0,O126="Ejecución"),(K126/877802)*Tabla2815[[#This Row],[% participación]],IF(AND(K126&gt;0,O126&lt;&gt;"Ejecución"),"-",""))</f>
        <v/>
      </c>
      <c r="M126" s="122"/>
      <c r="N126" s="177" t="str">
        <f t="shared" si="5"/>
        <v/>
      </c>
      <c r="O126" s="173" t="s">
        <v>1150</v>
      </c>
      <c r="P126" s="80"/>
    </row>
    <row r="127" spans="1:16" s="7" customFormat="1" ht="24.75" customHeight="1" outlineLevel="1" x14ac:dyDescent="0.25">
      <c r="A127" s="140">
        <v>14</v>
      </c>
      <c r="B127" s="169" t="s">
        <v>2672</v>
      </c>
      <c r="C127" s="170" t="s">
        <v>31</v>
      </c>
      <c r="D127" s="119"/>
      <c r="E127" s="141"/>
      <c r="F127" s="141"/>
      <c r="G127" s="168" t="str">
        <f t="shared" si="4"/>
        <v/>
      </c>
      <c r="H127" s="120"/>
      <c r="I127" s="119"/>
      <c r="J127" s="119"/>
      <c r="K127" s="68"/>
      <c r="L127" s="101" t="str">
        <f>+IF(AND(K127&gt;0,O127="Ejecución"),(K127/877802)*Tabla2815[[#This Row],[% participación]],IF(AND(K127&gt;0,O127&lt;&gt;"Ejecución"),"-",""))</f>
        <v/>
      </c>
      <c r="M127" s="122"/>
      <c r="N127" s="177" t="str">
        <f t="shared" si="5"/>
        <v/>
      </c>
      <c r="O127" s="173" t="s">
        <v>1150</v>
      </c>
      <c r="P127" s="80"/>
    </row>
    <row r="128" spans="1:16" s="7" customFormat="1" ht="24.75" customHeight="1" outlineLevel="1" x14ac:dyDescent="0.25">
      <c r="A128" s="140">
        <v>15</v>
      </c>
      <c r="B128" s="169" t="s">
        <v>2672</v>
      </c>
      <c r="C128" s="170" t="s">
        <v>31</v>
      </c>
      <c r="D128" s="119"/>
      <c r="E128" s="141"/>
      <c r="F128" s="141"/>
      <c r="G128" s="168" t="str">
        <f t="shared" si="4"/>
        <v/>
      </c>
      <c r="H128" s="120"/>
      <c r="I128" s="119"/>
      <c r="J128" s="119"/>
      <c r="K128" s="68"/>
      <c r="L128" s="101" t="str">
        <f>+IF(AND(K128&gt;0,O128="Ejecución"),(K128/877802)*Tabla2815[[#This Row],[% participación]],IF(AND(K128&gt;0,O128&lt;&gt;"Ejecución"),"-",""))</f>
        <v/>
      </c>
      <c r="M128" s="122"/>
      <c r="N128" s="177" t="str">
        <f t="shared" si="5"/>
        <v/>
      </c>
      <c r="O128" s="173" t="s">
        <v>1150</v>
      </c>
      <c r="P128" s="80"/>
    </row>
    <row r="129" spans="1:16" s="7" customFormat="1" ht="24.75" customHeight="1" outlineLevel="1" x14ac:dyDescent="0.25">
      <c r="A129" s="140">
        <v>16</v>
      </c>
      <c r="B129" s="169" t="s">
        <v>2672</v>
      </c>
      <c r="C129" s="170" t="s">
        <v>31</v>
      </c>
      <c r="D129" s="119"/>
      <c r="E129" s="141"/>
      <c r="F129" s="141"/>
      <c r="G129" s="168" t="str">
        <f t="shared" si="4"/>
        <v/>
      </c>
      <c r="H129" s="120"/>
      <c r="I129" s="119"/>
      <c r="J129" s="119"/>
      <c r="K129" s="68"/>
      <c r="L129" s="101" t="str">
        <f>+IF(AND(K129&gt;0,O129="Ejecución"),(K129/877802)*Tabla2815[[#This Row],[% participación]],IF(AND(K129&gt;0,O129&lt;&gt;"Ejecución"),"-",""))</f>
        <v/>
      </c>
      <c r="M129" s="122"/>
      <c r="N129" s="177" t="str">
        <f t="shared" si="5"/>
        <v/>
      </c>
      <c r="O129" s="173" t="s">
        <v>1150</v>
      </c>
      <c r="P129" s="80"/>
    </row>
    <row r="130" spans="1:16" s="7" customFormat="1" ht="24.75" customHeight="1" outlineLevel="1" x14ac:dyDescent="0.25">
      <c r="A130" s="140">
        <v>17</v>
      </c>
      <c r="B130" s="169" t="s">
        <v>2672</v>
      </c>
      <c r="C130" s="170" t="s">
        <v>31</v>
      </c>
      <c r="D130" s="119"/>
      <c r="E130" s="141"/>
      <c r="F130" s="141"/>
      <c r="G130" s="168" t="str">
        <f t="shared" si="4"/>
        <v/>
      </c>
      <c r="H130" s="120"/>
      <c r="I130" s="119"/>
      <c r="J130" s="119"/>
      <c r="K130" s="68"/>
      <c r="L130" s="101" t="str">
        <f>+IF(AND(K130&gt;0,O130="Ejecución"),(K130/877802)*Tabla2815[[#This Row],[% participación]],IF(AND(K130&gt;0,O130&lt;&gt;"Ejecución"),"-",""))</f>
        <v/>
      </c>
      <c r="M130" s="122"/>
      <c r="N130" s="177" t="str">
        <f t="shared" si="5"/>
        <v/>
      </c>
      <c r="O130" s="173" t="s">
        <v>1150</v>
      </c>
      <c r="P130" s="80"/>
    </row>
    <row r="131" spans="1:16" s="7" customFormat="1" ht="24.75" customHeight="1" outlineLevel="1" x14ac:dyDescent="0.25">
      <c r="A131" s="140">
        <v>18</v>
      </c>
      <c r="B131" s="169" t="s">
        <v>2672</v>
      </c>
      <c r="C131" s="170" t="s">
        <v>31</v>
      </c>
      <c r="D131" s="119"/>
      <c r="E131" s="141"/>
      <c r="F131" s="141"/>
      <c r="G131" s="168" t="str">
        <f t="shared" si="4"/>
        <v/>
      </c>
      <c r="H131" s="120"/>
      <c r="I131" s="119"/>
      <c r="J131" s="119"/>
      <c r="K131" s="68"/>
      <c r="L131" s="101" t="str">
        <f>+IF(AND(K131&gt;0,O131="Ejecución"),(K131/877802)*Tabla2815[[#This Row],[% participación]],IF(AND(K131&gt;0,O131&lt;&gt;"Ejecución"),"-",""))</f>
        <v/>
      </c>
      <c r="M131" s="122"/>
      <c r="N131" s="177" t="str">
        <f t="shared" si="5"/>
        <v/>
      </c>
      <c r="O131" s="173" t="s">
        <v>1150</v>
      </c>
      <c r="P131" s="80"/>
    </row>
    <row r="132" spans="1:16" s="7" customFormat="1" ht="24.75" customHeight="1" outlineLevel="1" x14ac:dyDescent="0.25">
      <c r="A132" s="140">
        <v>19</v>
      </c>
      <c r="B132" s="169" t="s">
        <v>2672</v>
      </c>
      <c r="C132" s="170" t="s">
        <v>31</v>
      </c>
      <c r="D132" s="119"/>
      <c r="E132" s="141"/>
      <c r="F132" s="141"/>
      <c r="G132" s="168" t="str">
        <f t="shared" si="4"/>
        <v/>
      </c>
      <c r="H132" s="120"/>
      <c r="I132" s="119"/>
      <c r="J132" s="119"/>
      <c r="K132" s="68"/>
      <c r="L132" s="101" t="str">
        <f>+IF(AND(K132&gt;0,O132="Ejecución"),(K132/877802)*Tabla2815[[#This Row],[% participación]],IF(AND(K132&gt;0,O132&lt;&gt;"Ejecución"),"-",""))</f>
        <v/>
      </c>
      <c r="M132" s="122"/>
      <c r="N132" s="177" t="str">
        <f t="shared" si="5"/>
        <v/>
      </c>
      <c r="O132" s="173" t="s">
        <v>1150</v>
      </c>
      <c r="P132" s="80"/>
    </row>
    <row r="133" spans="1:16" s="7" customFormat="1" ht="24.75" customHeight="1" outlineLevel="1" x14ac:dyDescent="0.25">
      <c r="A133" s="140">
        <v>20</v>
      </c>
      <c r="B133" s="169" t="s">
        <v>2672</v>
      </c>
      <c r="C133" s="170" t="s">
        <v>31</v>
      </c>
      <c r="D133" s="119"/>
      <c r="E133" s="141"/>
      <c r="F133" s="141"/>
      <c r="G133" s="168" t="str">
        <f t="shared" si="4"/>
        <v/>
      </c>
      <c r="H133" s="120"/>
      <c r="I133" s="119"/>
      <c r="J133" s="119"/>
      <c r="K133" s="68"/>
      <c r="L133" s="101" t="str">
        <f>+IF(AND(K133&gt;0,O133="Ejecución"),(K133/877802)*Tabla2815[[#This Row],[% participación]],IF(AND(K133&gt;0,O133&lt;&gt;"Ejecución"),"-",""))</f>
        <v/>
      </c>
      <c r="M133" s="122"/>
      <c r="N133" s="177" t="str">
        <f t="shared" si="5"/>
        <v/>
      </c>
      <c r="O133" s="173" t="s">
        <v>1150</v>
      </c>
      <c r="P133" s="80"/>
    </row>
    <row r="134" spans="1:16" s="7" customFormat="1" ht="24.75" customHeight="1" outlineLevel="1" x14ac:dyDescent="0.25">
      <c r="A134" s="140">
        <v>21</v>
      </c>
      <c r="B134" s="169" t="s">
        <v>2672</v>
      </c>
      <c r="C134" s="170" t="s">
        <v>31</v>
      </c>
      <c r="D134" s="119"/>
      <c r="E134" s="141"/>
      <c r="F134" s="141"/>
      <c r="G134" s="168" t="str">
        <f t="shared" si="4"/>
        <v/>
      </c>
      <c r="H134" s="120"/>
      <c r="I134" s="119"/>
      <c r="J134" s="119"/>
      <c r="K134" s="68"/>
      <c r="L134" s="101" t="str">
        <f>+IF(AND(K134&gt;0,O134="Ejecución"),(K134/877802)*Tabla2815[[#This Row],[% participación]],IF(AND(K134&gt;0,O134&lt;&gt;"Ejecución"),"-",""))</f>
        <v/>
      </c>
      <c r="M134" s="122"/>
      <c r="N134" s="177" t="str">
        <f t="shared" si="5"/>
        <v/>
      </c>
      <c r="O134" s="173" t="s">
        <v>1150</v>
      </c>
      <c r="P134" s="80"/>
    </row>
    <row r="135" spans="1:16" s="7" customFormat="1" ht="24.75" customHeight="1" outlineLevel="1" x14ac:dyDescent="0.25">
      <c r="A135" s="140">
        <v>22</v>
      </c>
      <c r="B135" s="169" t="s">
        <v>2672</v>
      </c>
      <c r="C135" s="170" t="s">
        <v>31</v>
      </c>
      <c r="D135" s="119"/>
      <c r="E135" s="141"/>
      <c r="F135" s="141"/>
      <c r="G135" s="168" t="str">
        <f t="shared" si="4"/>
        <v/>
      </c>
      <c r="H135" s="120"/>
      <c r="I135" s="119"/>
      <c r="J135" s="119"/>
      <c r="K135" s="68"/>
      <c r="L135" s="101" t="str">
        <f>+IF(AND(K135&gt;0,O135="Ejecución"),(K135/877802)*Tabla2815[[#This Row],[% participación]],IF(AND(K135&gt;0,O135&lt;&gt;"Ejecución"),"-",""))</f>
        <v/>
      </c>
      <c r="M135" s="122"/>
      <c r="N135" s="177" t="str">
        <f t="shared" si="5"/>
        <v/>
      </c>
      <c r="O135" s="173" t="s">
        <v>1150</v>
      </c>
      <c r="P135" s="80"/>
    </row>
    <row r="136" spans="1:16" s="7" customFormat="1" ht="24.75" customHeight="1" outlineLevel="1" x14ac:dyDescent="0.25">
      <c r="A136" s="140">
        <v>23</v>
      </c>
      <c r="B136" s="169" t="s">
        <v>2672</v>
      </c>
      <c r="C136" s="170" t="s">
        <v>31</v>
      </c>
      <c r="D136" s="119"/>
      <c r="E136" s="141"/>
      <c r="F136" s="141"/>
      <c r="G136" s="168" t="str">
        <f t="shared" si="4"/>
        <v/>
      </c>
      <c r="H136" s="120"/>
      <c r="I136" s="119"/>
      <c r="J136" s="119"/>
      <c r="K136" s="68"/>
      <c r="L136" s="101" t="str">
        <f>+IF(AND(K136&gt;0,O136="Ejecución"),(K136/877802)*Tabla2815[[#This Row],[% participación]],IF(AND(K136&gt;0,O136&lt;&gt;"Ejecución"),"-",""))</f>
        <v/>
      </c>
      <c r="M136" s="122"/>
      <c r="N136" s="177" t="str">
        <f t="shared" si="5"/>
        <v/>
      </c>
      <c r="O136" s="173" t="s">
        <v>1150</v>
      </c>
      <c r="P136" s="80"/>
    </row>
    <row r="137" spans="1:16" s="7" customFormat="1" ht="24.75" customHeight="1" outlineLevel="1" x14ac:dyDescent="0.25">
      <c r="A137" s="140">
        <v>24</v>
      </c>
      <c r="B137" s="169" t="s">
        <v>2672</v>
      </c>
      <c r="C137" s="170" t="s">
        <v>31</v>
      </c>
      <c r="D137" s="119"/>
      <c r="E137" s="141"/>
      <c r="F137" s="141"/>
      <c r="G137" s="168" t="str">
        <f t="shared" si="4"/>
        <v/>
      </c>
      <c r="H137" s="120"/>
      <c r="I137" s="119"/>
      <c r="J137" s="119"/>
      <c r="K137" s="68"/>
      <c r="L137" s="101" t="str">
        <f>+IF(AND(K137&gt;0,O137="Ejecución"),(K137/877802)*Tabla2815[[#This Row],[% participación]],IF(AND(K137&gt;0,O137&lt;&gt;"Ejecución"),"-",""))</f>
        <v/>
      </c>
      <c r="M137" s="122"/>
      <c r="N137" s="177" t="str">
        <f t="shared" si="5"/>
        <v/>
      </c>
      <c r="O137" s="173" t="s">
        <v>1150</v>
      </c>
      <c r="P137" s="80"/>
    </row>
    <row r="138" spans="1:16" s="7" customFormat="1" ht="24.75" customHeight="1" outlineLevel="1" x14ac:dyDescent="0.25">
      <c r="A138" s="140">
        <v>25</v>
      </c>
      <c r="B138" s="169" t="s">
        <v>2672</v>
      </c>
      <c r="C138" s="170" t="s">
        <v>31</v>
      </c>
      <c r="D138" s="119"/>
      <c r="E138" s="141"/>
      <c r="F138" s="141"/>
      <c r="G138" s="168" t="str">
        <f t="shared" si="4"/>
        <v/>
      </c>
      <c r="H138" s="120"/>
      <c r="I138" s="119"/>
      <c r="J138" s="119"/>
      <c r="K138" s="68"/>
      <c r="L138" s="101" t="str">
        <f>+IF(AND(K138&gt;0,O138="Ejecución"),(K138/877802)*Tabla2815[[#This Row],[% participación]],IF(AND(K138&gt;0,O138&lt;&gt;"Ejecución"),"-",""))</f>
        <v/>
      </c>
      <c r="M138" s="122"/>
      <c r="N138" s="177" t="str">
        <f t="shared" si="5"/>
        <v/>
      </c>
      <c r="O138" s="173" t="s">
        <v>1150</v>
      </c>
      <c r="P138" s="80"/>
    </row>
    <row r="139" spans="1:16" s="7" customFormat="1" ht="24.75" customHeight="1" outlineLevel="1" x14ac:dyDescent="0.25">
      <c r="A139" s="140">
        <v>26</v>
      </c>
      <c r="B139" s="169" t="s">
        <v>2672</v>
      </c>
      <c r="C139" s="170" t="s">
        <v>31</v>
      </c>
      <c r="D139" s="119"/>
      <c r="E139" s="141"/>
      <c r="F139" s="141"/>
      <c r="G139" s="168" t="str">
        <f t="shared" si="4"/>
        <v/>
      </c>
      <c r="H139" s="120"/>
      <c r="I139" s="119"/>
      <c r="J139" s="119"/>
      <c r="K139" s="68"/>
      <c r="L139" s="101" t="str">
        <f>+IF(AND(K139&gt;0,O139="Ejecución"),(K139/877802)*Tabla2815[[#This Row],[% participación]],IF(AND(K139&gt;0,O139&lt;&gt;"Ejecución"),"-",""))</f>
        <v/>
      </c>
      <c r="M139" s="122"/>
      <c r="N139" s="177" t="str">
        <f t="shared" si="5"/>
        <v/>
      </c>
      <c r="O139" s="173" t="s">
        <v>1150</v>
      </c>
      <c r="P139" s="80"/>
    </row>
    <row r="140" spans="1:16" s="7" customFormat="1" ht="24.75" customHeight="1" outlineLevel="1" x14ac:dyDescent="0.25">
      <c r="A140" s="140">
        <v>27</v>
      </c>
      <c r="B140" s="169" t="s">
        <v>2672</v>
      </c>
      <c r="C140" s="170" t="s">
        <v>31</v>
      </c>
      <c r="D140" s="119"/>
      <c r="E140" s="141"/>
      <c r="F140" s="141"/>
      <c r="G140" s="168" t="str">
        <f t="shared" si="4"/>
        <v/>
      </c>
      <c r="H140" s="120"/>
      <c r="I140" s="119"/>
      <c r="J140" s="119"/>
      <c r="K140" s="68"/>
      <c r="L140" s="101" t="str">
        <f>+IF(AND(K140&gt;0,O140="Ejecución"),(K140/877802)*Tabla2815[[#This Row],[% participación]],IF(AND(K140&gt;0,O140&lt;&gt;"Ejecución"),"-",""))</f>
        <v/>
      </c>
      <c r="M140" s="122"/>
      <c r="N140" s="177" t="str">
        <f t="shared" si="5"/>
        <v/>
      </c>
      <c r="O140" s="173" t="s">
        <v>1150</v>
      </c>
      <c r="P140" s="80"/>
    </row>
    <row r="141" spans="1:16" s="7" customFormat="1" ht="24.75" customHeight="1" outlineLevel="1" x14ac:dyDescent="0.25">
      <c r="A141" s="140">
        <v>28</v>
      </c>
      <c r="B141" s="169" t="s">
        <v>2672</v>
      </c>
      <c r="C141" s="170" t="s">
        <v>31</v>
      </c>
      <c r="D141" s="119"/>
      <c r="E141" s="141"/>
      <c r="F141" s="141"/>
      <c r="G141" s="168" t="str">
        <f t="shared" si="4"/>
        <v/>
      </c>
      <c r="H141" s="120"/>
      <c r="I141" s="119"/>
      <c r="J141" s="119"/>
      <c r="K141" s="68"/>
      <c r="L141" s="101" t="str">
        <f>+IF(AND(K141&gt;0,O141="Ejecución"),(K141/877802)*Tabla2815[[#This Row],[% participación]],IF(AND(K141&gt;0,O141&lt;&gt;"Ejecución"),"-",""))</f>
        <v/>
      </c>
      <c r="M141" s="122"/>
      <c r="N141" s="177" t="str">
        <f t="shared" si="5"/>
        <v/>
      </c>
      <c r="O141" s="173" t="s">
        <v>1150</v>
      </c>
      <c r="P141" s="80"/>
    </row>
    <row r="142" spans="1:16" s="7" customFormat="1" ht="24.75" customHeight="1" outlineLevel="1" x14ac:dyDescent="0.25">
      <c r="A142" s="140">
        <v>29</v>
      </c>
      <c r="B142" s="169" t="s">
        <v>2672</v>
      </c>
      <c r="C142" s="170" t="s">
        <v>31</v>
      </c>
      <c r="D142" s="119"/>
      <c r="E142" s="141"/>
      <c r="F142" s="141"/>
      <c r="G142" s="168" t="str">
        <f t="shared" si="4"/>
        <v/>
      </c>
      <c r="H142" s="120"/>
      <c r="I142" s="119"/>
      <c r="J142" s="119"/>
      <c r="K142" s="68"/>
      <c r="L142" s="101" t="str">
        <f>+IF(AND(K142&gt;0,O142="Ejecución"),(K142/877802)*Tabla2815[[#This Row],[% participación]],IF(AND(K142&gt;0,O142&lt;&gt;"Ejecución"),"-",""))</f>
        <v/>
      </c>
      <c r="M142" s="122"/>
      <c r="N142" s="177" t="str">
        <f t="shared" si="5"/>
        <v/>
      </c>
      <c r="O142" s="173" t="s">
        <v>1150</v>
      </c>
      <c r="P142" s="80"/>
    </row>
    <row r="143" spans="1:16" s="7" customFormat="1" ht="24.75" customHeight="1" outlineLevel="1" x14ac:dyDescent="0.25">
      <c r="A143" s="140">
        <v>30</v>
      </c>
      <c r="B143" s="169" t="s">
        <v>2672</v>
      </c>
      <c r="C143" s="170" t="s">
        <v>31</v>
      </c>
      <c r="D143" s="119"/>
      <c r="E143" s="141"/>
      <c r="F143" s="141"/>
      <c r="G143" s="168" t="str">
        <f t="shared" si="4"/>
        <v/>
      </c>
      <c r="H143" s="120"/>
      <c r="I143" s="119"/>
      <c r="J143" s="119"/>
      <c r="K143" s="68"/>
      <c r="L143" s="101" t="str">
        <f>+IF(AND(K143&gt;0,O143="Ejecución"),(K143/877802)*Tabla2815[[#This Row],[% participación]],IF(AND(K143&gt;0,O143&lt;&gt;"Ejecución"),"-",""))</f>
        <v/>
      </c>
      <c r="M143" s="122"/>
      <c r="N143" s="177" t="str">
        <f t="shared" si="5"/>
        <v/>
      </c>
      <c r="O143" s="173" t="s">
        <v>1150</v>
      </c>
      <c r="P143" s="80"/>
    </row>
    <row r="144" spans="1:16" s="7" customFormat="1" ht="24.75" customHeight="1" outlineLevel="1" x14ac:dyDescent="0.25">
      <c r="A144" s="140">
        <v>31</v>
      </c>
      <c r="B144" s="169" t="s">
        <v>2672</v>
      </c>
      <c r="C144" s="170" t="s">
        <v>31</v>
      </c>
      <c r="D144" s="119"/>
      <c r="E144" s="141"/>
      <c r="F144" s="141"/>
      <c r="G144" s="168" t="str">
        <f t="shared" si="4"/>
        <v/>
      </c>
      <c r="H144" s="120"/>
      <c r="I144" s="119"/>
      <c r="J144" s="119"/>
      <c r="K144" s="68"/>
      <c r="L144" s="101" t="str">
        <f>+IF(AND(K144&gt;0,O144="Ejecución"),(K144/877802)*Tabla2815[[#This Row],[% participación]],IF(AND(K144&gt;0,O144&lt;&gt;"Ejecución"),"-",""))</f>
        <v/>
      </c>
      <c r="M144" s="122"/>
      <c r="N144" s="177" t="str">
        <f t="shared" si="5"/>
        <v/>
      </c>
      <c r="O144" s="173" t="s">
        <v>1150</v>
      </c>
      <c r="P144" s="80"/>
    </row>
    <row r="145" spans="1:16" s="7" customFormat="1" ht="24.75" customHeight="1" outlineLevel="1" x14ac:dyDescent="0.25">
      <c r="A145" s="140">
        <v>32</v>
      </c>
      <c r="B145" s="169" t="s">
        <v>2672</v>
      </c>
      <c r="C145" s="170" t="s">
        <v>31</v>
      </c>
      <c r="D145" s="119"/>
      <c r="E145" s="141"/>
      <c r="F145" s="141"/>
      <c r="G145" s="168" t="str">
        <f t="shared" si="4"/>
        <v/>
      </c>
      <c r="H145" s="120"/>
      <c r="I145" s="119"/>
      <c r="J145" s="119"/>
      <c r="K145" s="68"/>
      <c r="L145" s="101" t="str">
        <f>+IF(AND(K145&gt;0,O145="Ejecución"),(K145/877802)*Tabla2815[[#This Row],[% participación]],IF(AND(K145&gt;0,O145&lt;&gt;"Ejecución"),"-",""))</f>
        <v/>
      </c>
      <c r="M145" s="122"/>
      <c r="N145" s="177" t="str">
        <f t="shared" si="5"/>
        <v/>
      </c>
      <c r="O145" s="173" t="s">
        <v>1150</v>
      </c>
      <c r="P145" s="80"/>
    </row>
    <row r="146" spans="1:16" s="7" customFormat="1" ht="24.75" customHeight="1" outlineLevel="1" x14ac:dyDescent="0.25">
      <c r="A146" s="140">
        <v>33</v>
      </c>
      <c r="B146" s="169" t="s">
        <v>2672</v>
      </c>
      <c r="C146" s="170" t="s">
        <v>31</v>
      </c>
      <c r="D146" s="119"/>
      <c r="E146" s="141"/>
      <c r="F146" s="141"/>
      <c r="G146" s="168" t="str">
        <f t="shared" si="4"/>
        <v/>
      </c>
      <c r="H146" s="120"/>
      <c r="I146" s="119"/>
      <c r="J146" s="119"/>
      <c r="K146" s="68"/>
      <c r="L146" s="101" t="str">
        <f>+IF(AND(K146&gt;0,O146="Ejecución"),(K146/877802)*Tabla2815[[#This Row],[% participación]],IF(AND(K146&gt;0,O146&lt;&gt;"Ejecución"),"-",""))</f>
        <v/>
      </c>
      <c r="M146" s="122"/>
      <c r="N146" s="177" t="str">
        <f t="shared" si="5"/>
        <v/>
      </c>
      <c r="O146" s="173" t="s">
        <v>1150</v>
      </c>
      <c r="P146" s="80"/>
    </row>
    <row r="147" spans="1:16" s="7" customFormat="1" ht="24.75" customHeight="1" outlineLevel="1" x14ac:dyDescent="0.25">
      <c r="A147" s="140">
        <v>34</v>
      </c>
      <c r="B147" s="169" t="s">
        <v>2672</v>
      </c>
      <c r="C147" s="170" t="s">
        <v>31</v>
      </c>
      <c r="D147" s="119"/>
      <c r="E147" s="141"/>
      <c r="F147" s="141"/>
      <c r="G147" s="168" t="str">
        <f t="shared" si="4"/>
        <v/>
      </c>
      <c r="H147" s="120"/>
      <c r="I147" s="119"/>
      <c r="J147" s="119"/>
      <c r="K147" s="68"/>
      <c r="L147" s="101" t="str">
        <f>+IF(AND(K147&gt;0,O147="Ejecución"),(K147/877802)*Tabla2815[[#This Row],[% participación]],IF(AND(K147&gt;0,O147&lt;&gt;"Ejecución"),"-",""))</f>
        <v/>
      </c>
      <c r="M147" s="122"/>
      <c r="N147" s="177" t="str">
        <f t="shared" si="5"/>
        <v/>
      </c>
      <c r="O147" s="173" t="s">
        <v>1150</v>
      </c>
      <c r="P147" s="80"/>
    </row>
    <row r="148" spans="1:16" s="7" customFormat="1" ht="24.75" customHeight="1" outlineLevel="1" x14ac:dyDescent="0.25">
      <c r="A148" s="140">
        <v>35</v>
      </c>
      <c r="B148" s="169" t="s">
        <v>2672</v>
      </c>
      <c r="C148" s="170" t="s">
        <v>31</v>
      </c>
      <c r="D148" s="119"/>
      <c r="E148" s="141"/>
      <c r="F148" s="141"/>
      <c r="G148" s="168" t="str">
        <f t="shared" si="4"/>
        <v/>
      </c>
      <c r="H148" s="120"/>
      <c r="I148" s="119"/>
      <c r="J148" s="119"/>
      <c r="K148" s="68"/>
      <c r="L148" s="101" t="str">
        <f>+IF(AND(K148&gt;0,O148="Ejecución"),(K148/877802)*Tabla2815[[#This Row],[% participación]],IF(AND(K148&gt;0,O148&lt;&gt;"Ejecución"),"-",""))</f>
        <v/>
      </c>
      <c r="M148" s="122"/>
      <c r="N148" s="177" t="str">
        <f t="shared" si="5"/>
        <v/>
      </c>
      <c r="O148" s="173" t="s">
        <v>1150</v>
      </c>
      <c r="P148" s="80"/>
    </row>
    <row r="149" spans="1:16" s="7" customFormat="1" ht="24.75" customHeight="1" outlineLevel="1" x14ac:dyDescent="0.25">
      <c r="A149" s="140">
        <v>36</v>
      </c>
      <c r="B149" s="169" t="s">
        <v>2672</v>
      </c>
      <c r="C149" s="170" t="s">
        <v>31</v>
      </c>
      <c r="D149" s="119"/>
      <c r="E149" s="141"/>
      <c r="F149" s="141"/>
      <c r="G149" s="168" t="str">
        <f t="shared" si="4"/>
        <v/>
      </c>
      <c r="H149" s="120"/>
      <c r="I149" s="119"/>
      <c r="J149" s="119"/>
      <c r="K149" s="68"/>
      <c r="L149" s="101" t="str">
        <f>+IF(AND(K149&gt;0,O149="Ejecución"),(K149/877802)*Tabla2815[[#This Row],[% participación]],IF(AND(K149&gt;0,O149&lt;&gt;"Ejecución"),"-",""))</f>
        <v/>
      </c>
      <c r="M149" s="122"/>
      <c r="N149" s="177" t="str">
        <f t="shared" si="5"/>
        <v/>
      </c>
      <c r="O149" s="173" t="s">
        <v>1150</v>
      </c>
      <c r="P149" s="80"/>
    </row>
    <row r="150" spans="1:16" s="7" customFormat="1" ht="24.75" customHeight="1" outlineLevel="1" x14ac:dyDescent="0.25">
      <c r="A150" s="140">
        <v>37</v>
      </c>
      <c r="B150" s="169" t="s">
        <v>2672</v>
      </c>
      <c r="C150" s="170" t="s">
        <v>31</v>
      </c>
      <c r="D150" s="119"/>
      <c r="E150" s="141"/>
      <c r="F150" s="141"/>
      <c r="G150" s="168" t="str">
        <f t="shared" si="4"/>
        <v/>
      </c>
      <c r="H150" s="120"/>
      <c r="I150" s="119"/>
      <c r="J150" s="119"/>
      <c r="K150" s="68"/>
      <c r="L150" s="101" t="str">
        <f>+IF(AND(K150&gt;0,O150="Ejecución"),(K150/877802)*Tabla2815[[#This Row],[% participación]],IF(AND(K150&gt;0,O150&lt;&gt;"Ejecución"),"-",""))</f>
        <v/>
      </c>
      <c r="M150" s="122"/>
      <c r="N150" s="177" t="str">
        <f t="shared" si="5"/>
        <v/>
      </c>
      <c r="O150" s="173" t="s">
        <v>1150</v>
      </c>
      <c r="P150" s="80"/>
    </row>
    <row r="151" spans="1:16" s="7" customFormat="1" ht="24.75" customHeight="1" outlineLevel="1" x14ac:dyDescent="0.25">
      <c r="A151" s="140">
        <v>38</v>
      </c>
      <c r="B151" s="169" t="s">
        <v>2672</v>
      </c>
      <c r="C151" s="170" t="s">
        <v>31</v>
      </c>
      <c r="D151" s="119"/>
      <c r="E151" s="141"/>
      <c r="F151" s="141"/>
      <c r="G151" s="168" t="str">
        <f t="shared" si="4"/>
        <v/>
      </c>
      <c r="H151" s="120"/>
      <c r="I151" s="119"/>
      <c r="J151" s="119"/>
      <c r="K151" s="68"/>
      <c r="L151" s="101" t="str">
        <f>+IF(AND(K151&gt;0,O151="Ejecución"),(K151/877802)*Tabla2815[[#This Row],[% participación]],IF(AND(K151&gt;0,O151&lt;&gt;"Ejecución"),"-",""))</f>
        <v/>
      </c>
      <c r="M151" s="122"/>
      <c r="N151" s="177" t="str">
        <f t="shared" si="5"/>
        <v/>
      </c>
      <c r="O151" s="173" t="s">
        <v>1150</v>
      </c>
      <c r="P151" s="80"/>
    </row>
    <row r="152" spans="1:16" s="7" customFormat="1" ht="24.75" customHeight="1" outlineLevel="1" x14ac:dyDescent="0.25">
      <c r="A152" s="140">
        <v>39</v>
      </c>
      <c r="B152" s="169" t="s">
        <v>2672</v>
      </c>
      <c r="C152" s="170" t="s">
        <v>31</v>
      </c>
      <c r="D152" s="119"/>
      <c r="E152" s="141"/>
      <c r="F152" s="141"/>
      <c r="G152" s="168" t="str">
        <f t="shared" si="4"/>
        <v/>
      </c>
      <c r="H152" s="120"/>
      <c r="I152" s="119"/>
      <c r="J152" s="119"/>
      <c r="K152" s="68"/>
      <c r="L152" s="101" t="str">
        <f>+IF(AND(K152&gt;0,O152="Ejecución"),(K152/877802)*Tabla2815[[#This Row],[% participación]],IF(AND(K152&gt;0,O152&lt;&gt;"Ejecución"),"-",""))</f>
        <v/>
      </c>
      <c r="M152" s="122"/>
      <c r="N152" s="177" t="str">
        <f t="shared" si="5"/>
        <v/>
      </c>
      <c r="O152" s="173" t="s">
        <v>1150</v>
      </c>
      <c r="P152" s="80"/>
    </row>
    <row r="153" spans="1:16" s="7" customFormat="1" ht="24.75" customHeight="1" outlineLevel="1" x14ac:dyDescent="0.25">
      <c r="A153" s="140">
        <v>40</v>
      </c>
      <c r="B153" s="169" t="s">
        <v>2672</v>
      </c>
      <c r="C153" s="170" t="s">
        <v>31</v>
      </c>
      <c r="D153" s="119"/>
      <c r="E153" s="141"/>
      <c r="F153" s="141"/>
      <c r="G153" s="168" t="str">
        <f t="shared" si="4"/>
        <v/>
      </c>
      <c r="H153" s="120"/>
      <c r="I153" s="119"/>
      <c r="J153" s="119"/>
      <c r="K153" s="68"/>
      <c r="L153" s="101" t="str">
        <f>+IF(AND(K153&gt;0,O153="Ejecución"),(K153/877802)*Tabla2815[[#This Row],[% participación]],IF(AND(K153&gt;0,O153&lt;&gt;"Ejecución"),"-",""))</f>
        <v/>
      </c>
      <c r="M153" s="122"/>
      <c r="N153" s="177" t="str">
        <f t="shared" si="5"/>
        <v/>
      </c>
      <c r="O153" s="173" t="s">
        <v>1150</v>
      </c>
      <c r="P153" s="80"/>
    </row>
    <row r="154" spans="1:16" s="7" customFormat="1" ht="24.75" customHeight="1" outlineLevel="1" x14ac:dyDescent="0.25">
      <c r="A154" s="140">
        <v>41</v>
      </c>
      <c r="B154" s="169" t="s">
        <v>2672</v>
      </c>
      <c r="C154" s="170" t="s">
        <v>31</v>
      </c>
      <c r="D154" s="119"/>
      <c r="E154" s="141"/>
      <c r="F154" s="141"/>
      <c r="G154" s="168" t="str">
        <f t="shared" si="4"/>
        <v/>
      </c>
      <c r="H154" s="120"/>
      <c r="I154" s="119"/>
      <c r="J154" s="119"/>
      <c r="K154" s="68"/>
      <c r="L154" s="101" t="str">
        <f>+IF(AND(K154&gt;0,O154="Ejecución"),(K154/877802)*Tabla2815[[#This Row],[% participación]],IF(AND(K154&gt;0,O154&lt;&gt;"Ejecución"),"-",""))</f>
        <v/>
      </c>
      <c r="M154" s="122"/>
      <c r="N154" s="177" t="str">
        <f t="shared" si="5"/>
        <v/>
      </c>
      <c r="O154" s="173" t="s">
        <v>1150</v>
      </c>
      <c r="P154" s="80"/>
    </row>
    <row r="155" spans="1:16" s="7" customFormat="1" ht="24.75" customHeight="1" outlineLevel="1" x14ac:dyDescent="0.25">
      <c r="A155" s="140">
        <v>42</v>
      </c>
      <c r="B155" s="169" t="s">
        <v>2672</v>
      </c>
      <c r="C155" s="170" t="s">
        <v>31</v>
      </c>
      <c r="D155" s="119"/>
      <c r="E155" s="141"/>
      <c r="F155" s="141"/>
      <c r="G155" s="168" t="str">
        <f t="shared" si="4"/>
        <v/>
      </c>
      <c r="H155" s="120"/>
      <c r="I155" s="119"/>
      <c r="J155" s="119"/>
      <c r="K155" s="68"/>
      <c r="L155" s="101" t="str">
        <f>+IF(AND(K155&gt;0,O155="Ejecución"),(K155/877802)*Tabla2815[[#This Row],[% participación]],IF(AND(K155&gt;0,O155&lt;&gt;"Ejecución"),"-",""))</f>
        <v/>
      </c>
      <c r="M155" s="122"/>
      <c r="N155" s="177" t="str">
        <f t="shared" si="5"/>
        <v/>
      </c>
      <c r="O155" s="173" t="s">
        <v>1150</v>
      </c>
      <c r="P155" s="80"/>
    </row>
    <row r="156" spans="1:16" s="7" customFormat="1" ht="24" customHeight="1" outlineLevel="1" x14ac:dyDescent="0.25">
      <c r="A156" s="140">
        <v>43</v>
      </c>
      <c r="B156" s="169" t="s">
        <v>2672</v>
      </c>
      <c r="C156" s="170" t="s">
        <v>31</v>
      </c>
      <c r="D156" s="119"/>
      <c r="E156" s="141"/>
      <c r="F156" s="141"/>
      <c r="G156" s="168" t="str">
        <f t="shared" si="4"/>
        <v/>
      </c>
      <c r="H156" s="120"/>
      <c r="I156" s="119"/>
      <c r="J156" s="119"/>
      <c r="K156" s="68"/>
      <c r="L156" s="101" t="str">
        <f>+IF(AND(K156&gt;0,O156="Ejecución"),(K156/877802)*Tabla2815[[#This Row],[% participación]],IF(AND(K156&gt;0,O156&lt;&gt;"Ejecución"),"-",""))</f>
        <v/>
      </c>
      <c r="M156" s="122"/>
      <c r="N156" s="177" t="str">
        <f t="shared" si="5"/>
        <v/>
      </c>
      <c r="O156" s="173" t="s">
        <v>1150</v>
      </c>
      <c r="P156" s="80"/>
    </row>
    <row r="157" spans="1:16" s="7" customFormat="1" ht="24.75" customHeight="1" outlineLevel="1" x14ac:dyDescent="0.25">
      <c r="A157" s="140">
        <v>44</v>
      </c>
      <c r="B157" s="169" t="s">
        <v>2672</v>
      </c>
      <c r="C157" s="170" t="s">
        <v>31</v>
      </c>
      <c r="D157" s="119"/>
      <c r="E157" s="141"/>
      <c r="F157" s="141"/>
      <c r="G157" s="168" t="str">
        <f t="shared" si="4"/>
        <v/>
      </c>
      <c r="H157" s="120"/>
      <c r="I157" s="119"/>
      <c r="J157" s="119"/>
      <c r="K157" s="68"/>
      <c r="L157" s="101" t="str">
        <f>+IF(AND(K157&gt;0,O157="Ejecución"),(K157/877802)*Tabla2815[[#This Row],[% participación]],IF(AND(K157&gt;0,O157&lt;&gt;"Ejecución"),"-",""))</f>
        <v/>
      </c>
      <c r="M157" s="122"/>
      <c r="N157" s="177" t="str">
        <f t="shared" si="5"/>
        <v/>
      </c>
      <c r="O157" s="173" t="s">
        <v>1150</v>
      </c>
      <c r="P157" s="80"/>
    </row>
    <row r="158" spans="1:16" s="7" customFormat="1" ht="24.75" customHeight="1" outlineLevel="1" x14ac:dyDescent="0.25">
      <c r="A158" s="140">
        <v>45</v>
      </c>
      <c r="B158" s="169" t="s">
        <v>2672</v>
      </c>
      <c r="C158" s="170" t="s">
        <v>31</v>
      </c>
      <c r="D158" s="119"/>
      <c r="E158" s="141"/>
      <c r="F158" s="141"/>
      <c r="G158" s="168" t="str">
        <f t="shared" si="4"/>
        <v/>
      </c>
      <c r="H158" s="120"/>
      <c r="I158" s="119"/>
      <c r="J158" s="119"/>
      <c r="K158" s="68"/>
      <c r="L158" s="101" t="str">
        <f>+IF(AND(K158&gt;0,O158="Ejecución"),(K158/877802)*Tabla2815[[#This Row],[% participación]],IF(AND(K158&gt;0,O158&lt;&gt;"Ejecución"),"-",""))</f>
        <v/>
      </c>
      <c r="M158" s="122"/>
      <c r="N158" s="177" t="str">
        <f t="shared" si="5"/>
        <v/>
      </c>
      <c r="O158" s="173" t="s">
        <v>1150</v>
      </c>
      <c r="P158" s="80"/>
    </row>
    <row r="159" spans="1:16" s="7" customFormat="1" ht="24.75" customHeight="1" outlineLevel="1" x14ac:dyDescent="0.25">
      <c r="A159" s="140">
        <v>46</v>
      </c>
      <c r="B159" s="169" t="s">
        <v>2672</v>
      </c>
      <c r="C159" s="170" t="s">
        <v>31</v>
      </c>
      <c r="D159" s="119"/>
      <c r="E159" s="141"/>
      <c r="F159" s="141"/>
      <c r="G159" s="168" t="str">
        <f t="shared" si="4"/>
        <v/>
      </c>
      <c r="H159" s="120"/>
      <c r="I159" s="119"/>
      <c r="J159" s="119"/>
      <c r="K159" s="68"/>
      <c r="L159" s="101" t="str">
        <f>+IF(AND(K159&gt;0,O159="Ejecución"),(K159/877802)*Tabla2815[[#This Row],[% participación]],IF(AND(K159&gt;0,O159&lt;&gt;"Ejecución"),"-",""))</f>
        <v/>
      </c>
      <c r="M159" s="122"/>
      <c r="N159" s="177" t="str">
        <f t="shared" si="5"/>
        <v/>
      </c>
      <c r="O159" s="173" t="s">
        <v>1150</v>
      </c>
      <c r="P159" s="80"/>
    </row>
    <row r="160" spans="1:16" s="7" customFormat="1" ht="24.75" customHeight="1" outlineLevel="1" thickBot="1" x14ac:dyDescent="0.3">
      <c r="A160" s="140">
        <v>47</v>
      </c>
      <c r="B160" s="169" t="s">
        <v>2672</v>
      </c>
      <c r="C160" s="170" t="s">
        <v>31</v>
      </c>
      <c r="D160" s="119"/>
      <c r="E160" s="141"/>
      <c r="F160" s="141"/>
      <c r="G160" s="168" t="str">
        <f t="shared" si="4"/>
        <v/>
      </c>
      <c r="H160" s="120"/>
      <c r="I160" s="119"/>
      <c r="J160" s="119"/>
      <c r="K160" s="68"/>
      <c r="L160" s="101" t="str">
        <f>+IF(AND(K160&gt;0,O160="Ejecución"),(K160/877802)*Tabla2815[[#This Row],[% participación]],IF(AND(K160&gt;0,O160&lt;&gt;"Ejecución"),"-",""))</f>
        <v/>
      </c>
      <c r="M160" s="122"/>
      <c r="N160" s="177" t="str">
        <f t="shared" si="5"/>
        <v/>
      </c>
      <c r="O160" s="173" t="s">
        <v>1150</v>
      </c>
      <c r="P160" s="80"/>
    </row>
    <row r="161" spans="1:28" ht="23.1" customHeight="1" thickBot="1" x14ac:dyDescent="0.3">
      <c r="O161" s="181" t="str">
        <f>HYPERLINK("#Integrante_6!A1","INICIO")</f>
        <v>INICIO</v>
      </c>
    </row>
    <row r="162" spans="1:28" s="19" customFormat="1" ht="31.5" customHeight="1" thickBot="1" x14ac:dyDescent="0.3">
      <c r="A162" s="208" t="s">
        <v>13</v>
      </c>
      <c r="B162" s="209"/>
      <c r="C162" s="209"/>
      <c r="D162" s="209"/>
      <c r="E162" s="213"/>
      <c r="F162" s="209" t="s">
        <v>15</v>
      </c>
      <c r="G162" s="209"/>
      <c r="H162" s="209"/>
      <c r="I162" s="208" t="s">
        <v>16</v>
      </c>
      <c r="J162" s="209"/>
      <c r="K162" s="209"/>
      <c r="L162" s="209"/>
      <c r="M162" s="209"/>
      <c r="N162" s="209"/>
      <c r="O162" s="213"/>
      <c r="P162" s="77"/>
    </row>
    <row r="163" spans="1:28" ht="51.75" customHeight="1" x14ac:dyDescent="0.25">
      <c r="A163" s="254" t="s">
        <v>2665</v>
      </c>
      <c r="B163" s="255"/>
      <c r="C163" s="255"/>
      <c r="D163" s="255"/>
      <c r="E163" s="256"/>
      <c r="F163" s="257" t="s">
        <v>2666</v>
      </c>
      <c r="G163" s="257"/>
      <c r="H163" s="257"/>
      <c r="I163" s="254" t="s">
        <v>2635</v>
      </c>
      <c r="J163" s="255"/>
      <c r="K163" s="255"/>
      <c r="L163" s="255"/>
      <c r="M163" s="255"/>
      <c r="N163" s="255"/>
      <c r="O163" s="256"/>
    </row>
    <row r="164" spans="1:28" ht="9" customHeight="1" x14ac:dyDescent="0.25">
      <c r="A164" s="161"/>
      <c r="B164" s="162"/>
      <c r="C164" s="162"/>
      <c r="E164" s="8"/>
      <c r="F164" s="162"/>
      <c r="G164" s="162"/>
      <c r="H164" s="162"/>
      <c r="I164" s="161"/>
      <c r="J164" s="162"/>
      <c r="K164" s="5"/>
      <c r="L164" s="5"/>
      <c r="M164" s="5"/>
      <c r="N164" s="153"/>
      <c r="O164" s="8"/>
      <c r="Q164" s="4" t="s">
        <v>2649</v>
      </c>
    </row>
    <row r="165" spans="1:28" x14ac:dyDescent="0.25">
      <c r="A165" s="9"/>
      <c r="B165" s="210" t="s">
        <v>2618</v>
      </c>
      <c r="C165" s="210"/>
      <c r="D165" s="210"/>
      <c r="E165" s="8"/>
      <c r="F165" s="5"/>
      <c r="G165" s="258" t="s">
        <v>2618</v>
      </c>
      <c r="H165" s="258"/>
      <c r="I165" s="259" t="s">
        <v>1164</v>
      </c>
      <c r="J165" s="260"/>
      <c r="K165" s="260"/>
      <c r="L165" s="260"/>
      <c r="M165" s="260"/>
      <c r="N165" s="108"/>
      <c r="O165" s="8"/>
      <c r="S165" s="51"/>
    </row>
    <row r="166" spans="1:28" x14ac:dyDescent="0.25">
      <c r="A166" s="9"/>
      <c r="B166" s="5"/>
      <c r="C166" s="5"/>
      <c r="D166" s="154" t="s">
        <v>14</v>
      </c>
      <c r="E166" s="8"/>
      <c r="F166" s="5"/>
      <c r="G166" s="163" t="s">
        <v>14</v>
      </c>
      <c r="I166" s="9"/>
      <c r="J166" s="5"/>
      <c r="K166" s="5"/>
      <c r="L166" s="5"/>
      <c r="M166" s="5"/>
      <c r="N166" s="5"/>
      <c r="O166" s="8"/>
    </row>
    <row r="167" spans="1:28" x14ac:dyDescent="0.25">
      <c r="A167" s="9"/>
      <c r="D167" s="108"/>
      <c r="E167" s="8"/>
      <c r="F167" s="5"/>
      <c r="G167" s="108"/>
      <c r="I167" s="261" t="s">
        <v>2648</v>
      </c>
      <c r="J167" s="262"/>
      <c r="K167" s="262"/>
      <c r="L167" s="262"/>
      <c r="M167" s="262"/>
      <c r="N167" s="262"/>
      <c r="O167" s="263"/>
      <c r="U167" s="51"/>
    </row>
    <row r="168" spans="1:28" x14ac:dyDescent="0.25">
      <c r="A168" s="9"/>
      <c r="B168" s="272" t="s">
        <v>2663</v>
      </c>
      <c r="C168" s="272"/>
      <c r="D168" s="272"/>
      <c r="E168" s="8"/>
      <c r="F168" s="5"/>
      <c r="H168" s="82" t="s">
        <v>2662</v>
      </c>
      <c r="I168" s="261"/>
      <c r="J168" s="262"/>
      <c r="K168" s="262"/>
      <c r="L168" s="262"/>
      <c r="M168" s="262"/>
      <c r="N168" s="262"/>
      <c r="O168" s="263"/>
      <c r="Q168" s="51"/>
    </row>
    <row r="169" spans="1:28" x14ac:dyDescent="0.25">
      <c r="A169" s="9"/>
      <c r="B169" s="74" t="s">
        <v>2658</v>
      </c>
      <c r="C169" s="5"/>
      <c r="D169" s="5"/>
      <c r="E169" s="8"/>
      <c r="F169" s="81" t="s">
        <v>2657</v>
      </c>
      <c r="I169" s="33"/>
      <c r="J169" s="34"/>
      <c r="K169" s="34"/>
      <c r="L169" s="34"/>
      <c r="M169" s="34"/>
      <c r="N169" s="34"/>
      <c r="O169" s="50"/>
    </row>
    <row r="170" spans="1:28" ht="9" customHeight="1" thickBot="1" x14ac:dyDescent="0.3">
      <c r="A170" s="10"/>
      <c r="B170" s="11"/>
      <c r="C170" s="11"/>
      <c r="D170" s="11"/>
      <c r="E170" s="12"/>
      <c r="F170" s="11"/>
      <c r="G170" s="11"/>
      <c r="H170" s="11"/>
      <c r="I170" s="10"/>
      <c r="J170" s="11"/>
      <c r="K170" s="11"/>
      <c r="L170" s="11"/>
      <c r="M170" s="11"/>
      <c r="N170" s="11"/>
      <c r="O170" s="12"/>
    </row>
    <row r="171" spans="1:28" ht="8.25" customHeight="1" thickBot="1" x14ac:dyDescent="0.3"/>
    <row r="172" spans="1:28" s="19" customFormat="1" ht="31.5" customHeight="1" thickBot="1" x14ac:dyDescent="0.3">
      <c r="A172" s="208" t="s">
        <v>2678</v>
      </c>
      <c r="B172" s="209"/>
      <c r="C172" s="209"/>
      <c r="D172" s="209"/>
      <c r="E172" s="209"/>
      <c r="F172" s="209"/>
      <c r="G172" s="209"/>
      <c r="H172" s="209"/>
      <c r="I172" s="209"/>
      <c r="J172" s="209"/>
      <c r="K172" s="209"/>
      <c r="L172" s="209"/>
      <c r="M172" s="209"/>
      <c r="N172" s="209"/>
      <c r="O172" s="213"/>
      <c r="P172" s="77"/>
    </row>
    <row r="173" spans="1:28" ht="15" customHeight="1" x14ac:dyDescent="0.25">
      <c r="A173" s="229" t="s">
        <v>2677</v>
      </c>
      <c r="B173" s="230"/>
      <c r="C173" s="230"/>
      <c r="D173" s="230"/>
      <c r="E173" s="230"/>
      <c r="F173" s="230"/>
      <c r="G173" s="230"/>
      <c r="H173" s="230"/>
      <c r="I173" s="230"/>
      <c r="J173" s="230"/>
      <c r="K173" s="230"/>
      <c r="L173" s="230"/>
      <c r="M173" s="230"/>
      <c r="N173" s="230"/>
      <c r="O173" s="231"/>
    </row>
    <row r="174" spans="1:28" ht="24" thickBot="1" x14ac:dyDescent="0.3">
      <c r="A174" s="232"/>
      <c r="B174" s="233"/>
      <c r="C174" s="233"/>
      <c r="D174" s="233"/>
      <c r="E174" s="233"/>
      <c r="F174" s="233"/>
      <c r="G174" s="233"/>
      <c r="H174" s="233"/>
      <c r="I174" s="233"/>
      <c r="J174" s="233"/>
      <c r="K174" s="233"/>
      <c r="L174" s="233"/>
      <c r="M174" s="233"/>
      <c r="N174" s="233"/>
      <c r="O174" s="234"/>
      <c r="Q174" s="19"/>
      <c r="R174" s="19"/>
      <c r="S174" s="19"/>
      <c r="T174" s="19"/>
      <c r="U174" s="19"/>
      <c r="V174" s="19"/>
      <c r="W174" s="19"/>
      <c r="X174" s="19"/>
      <c r="Y174" s="19"/>
      <c r="Z174" s="19"/>
      <c r="AA174" s="19"/>
      <c r="AB174" s="19"/>
    </row>
    <row r="175" spans="1:28" ht="7.5" customHeight="1" thickBot="1" x14ac:dyDescent="0.3">
      <c r="A175" s="9"/>
      <c r="B175" s="20"/>
      <c r="C175" s="20"/>
      <c r="D175" s="20"/>
      <c r="E175" s="20"/>
      <c r="F175" s="20"/>
      <c r="G175" s="20"/>
      <c r="H175" s="20"/>
      <c r="I175" s="20"/>
      <c r="J175" s="20"/>
      <c r="K175" s="20"/>
      <c r="L175" s="20"/>
      <c r="M175" s="20"/>
      <c r="N175" s="20"/>
      <c r="O175" s="8"/>
      <c r="Q175" s="19"/>
      <c r="R175" s="19"/>
      <c r="S175" s="19"/>
      <c r="T175" s="19"/>
      <c r="U175" s="19"/>
      <c r="V175" s="19"/>
      <c r="W175" s="19"/>
      <c r="X175" s="19"/>
      <c r="Y175" s="19"/>
      <c r="Z175" s="19"/>
      <c r="AA175" s="19"/>
      <c r="AB175" s="19"/>
    </row>
    <row r="176" spans="1:28" ht="19.5" customHeight="1" thickBot="1" x14ac:dyDescent="0.3">
      <c r="A176" s="9"/>
      <c r="B176" s="264" t="s">
        <v>2671</v>
      </c>
      <c r="C176" s="264"/>
      <c r="D176" s="264"/>
      <c r="E176" s="264"/>
      <c r="F176" s="264"/>
      <c r="G176" s="264"/>
      <c r="H176" s="20"/>
      <c r="I176" s="268" t="s">
        <v>2675</v>
      </c>
      <c r="J176" s="269"/>
      <c r="K176" s="269"/>
      <c r="L176" s="269"/>
      <c r="M176" s="269"/>
      <c r="O176" s="181" t="str">
        <f>HYPERLINK("#Integrante_6!A1","INICIO")</f>
        <v>INICIO</v>
      </c>
      <c r="Q176" s="19"/>
      <c r="R176" s="19"/>
      <c r="S176" s="19"/>
      <c r="T176" s="19"/>
      <c r="U176" s="19"/>
      <c r="V176" s="19"/>
      <c r="W176" s="19"/>
      <c r="X176" s="19"/>
      <c r="Y176" s="19"/>
      <c r="Z176" s="19"/>
      <c r="AA176" s="19"/>
      <c r="AB176" s="19"/>
    </row>
    <row r="177" spans="1:28" ht="23.25" x14ac:dyDescent="0.25">
      <c r="A177" s="9"/>
      <c r="B177" s="237" t="s">
        <v>17</v>
      </c>
      <c r="C177" s="238"/>
      <c r="D177" s="239"/>
      <c r="E177" s="268" t="s">
        <v>2620</v>
      </c>
      <c r="F177" s="269"/>
      <c r="G177" s="270"/>
      <c r="H177" s="5"/>
      <c r="I177" s="237" t="s">
        <v>17</v>
      </c>
      <c r="J177" s="238"/>
      <c r="K177" s="238"/>
      <c r="L177" s="239"/>
      <c r="M177" s="246" t="s">
        <v>2680</v>
      </c>
      <c r="O177" s="8"/>
      <c r="Q177" s="19"/>
      <c r="R177" s="19"/>
      <c r="S177" s="160"/>
      <c r="T177" s="19"/>
      <c r="U177" s="19"/>
      <c r="V177" s="19"/>
      <c r="W177" s="19"/>
      <c r="X177" s="19"/>
      <c r="Y177" s="19"/>
      <c r="Z177" s="19"/>
      <c r="AA177" s="19"/>
      <c r="AB177" s="19"/>
    </row>
    <row r="178" spans="1:28" ht="23.25" x14ac:dyDescent="0.25">
      <c r="A178" s="9"/>
      <c r="B178" s="265"/>
      <c r="C178" s="266"/>
      <c r="D178" s="267"/>
      <c r="E178" s="160" t="s">
        <v>2621</v>
      </c>
      <c r="F178" s="160" t="s">
        <v>2622</v>
      </c>
      <c r="G178" s="160" t="s">
        <v>2623</v>
      </c>
      <c r="H178" s="5"/>
      <c r="I178" s="265"/>
      <c r="J178" s="266"/>
      <c r="K178" s="266"/>
      <c r="L178" s="267"/>
      <c r="M178" s="247"/>
      <c r="O178" s="8"/>
      <c r="Q178" s="19"/>
      <c r="R178" s="19"/>
      <c r="S178" s="160" t="s">
        <v>2623</v>
      </c>
      <c r="T178" s="19"/>
      <c r="U178" s="19"/>
      <c r="V178" s="19"/>
      <c r="W178" s="19"/>
      <c r="X178" s="19"/>
      <c r="Y178" s="19"/>
      <c r="Z178" s="19"/>
      <c r="AA178" s="19"/>
      <c r="AB178" s="19"/>
    </row>
    <row r="179" spans="1:28" ht="23.25" x14ac:dyDescent="0.25">
      <c r="A179" s="9"/>
      <c r="B179" s="235" t="s">
        <v>2671</v>
      </c>
      <c r="C179" s="235"/>
      <c r="D179" s="235"/>
      <c r="E179" s="24">
        <v>0.02</v>
      </c>
      <c r="F179" s="174"/>
      <c r="G179" s="175" t="str">
        <f>IF(F179&gt;0,SUM(E179+F179),"")</f>
        <v/>
      </c>
      <c r="H179" s="5"/>
      <c r="I179" s="226" t="s">
        <v>2673</v>
      </c>
      <c r="J179" s="227"/>
      <c r="K179" s="227"/>
      <c r="L179" s="228"/>
      <c r="M179" s="174"/>
      <c r="O179" s="8"/>
      <c r="Q179" s="19"/>
      <c r="R179" s="19"/>
      <c r="S179" s="175" t="str">
        <f>IF(M179&gt;0,SUM(L179+M179),"")</f>
        <v/>
      </c>
      <c r="T179" s="19"/>
      <c r="U179" s="19"/>
      <c r="V179" s="19"/>
      <c r="W179" s="19"/>
      <c r="X179" s="19"/>
      <c r="Y179" s="19"/>
      <c r="Z179" s="19"/>
      <c r="AA179" s="19"/>
      <c r="AB179" s="19"/>
    </row>
    <row r="180" spans="1:28" ht="23.25" hidden="1" x14ac:dyDescent="0.25">
      <c r="A180" s="9"/>
      <c r="B180" s="235" t="s">
        <v>1165</v>
      </c>
      <c r="C180" s="235"/>
      <c r="D180" s="235"/>
      <c r="E180" s="24">
        <v>0.02</v>
      </c>
      <c r="F180" s="69"/>
      <c r="G180" s="159" t="str">
        <f>IF(F180&gt;0,SUM(E180+F180),"")</f>
        <v/>
      </c>
      <c r="H180" s="5"/>
      <c r="I180" s="226" t="s">
        <v>1169</v>
      </c>
      <c r="J180" s="227"/>
      <c r="K180" s="228"/>
      <c r="L180" s="24">
        <v>0.02</v>
      </c>
      <c r="M180" s="69"/>
      <c r="N180" s="159" t="str">
        <f>IF(M180&gt;0,SUM(L180+M180),"")</f>
        <v/>
      </c>
      <c r="O180" s="8"/>
      <c r="Q180" s="19"/>
      <c r="R180" s="19"/>
      <c r="S180" s="19"/>
      <c r="T180" s="19"/>
      <c r="U180" s="19"/>
      <c r="V180" s="19"/>
      <c r="W180" s="19"/>
      <c r="X180" s="19"/>
      <c r="Y180" s="19"/>
      <c r="Z180" s="19"/>
      <c r="AA180" s="19"/>
      <c r="AB180" s="19"/>
    </row>
    <row r="181" spans="1:28" ht="23.25" hidden="1" x14ac:dyDescent="0.25">
      <c r="A181" s="9"/>
      <c r="B181" s="235" t="s">
        <v>1166</v>
      </c>
      <c r="C181" s="235"/>
      <c r="D181" s="235"/>
      <c r="E181" s="24">
        <v>0.02</v>
      </c>
      <c r="F181" s="69"/>
      <c r="G181" s="159" t="str">
        <f>IF(F181&gt;0,SUM(E181+F181),"")</f>
        <v/>
      </c>
      <c r="H181" s="5"/>
      <c r="I181" s="226" t="s">
        <v>1170</v>
      </c>
      <c r="J181" s="227"/>
      <c r="K181" s="228"/>
      <c r="L181" s="24">
        <v>0.02</v>
      </c>
      <c r="M181" s="69"/>
      <c r="N181" s="159" t="str">
        <f>IF(M181&gt;0,SUM(L181+M181),"")</f>
        <v/>
      </c>
      <c r="O181" s="8"/>
      <c r="Q181" s="19"/>
      <c r="R181" s="19"/>
      <c r="S181" s="19"/>
      <c r="T181" s="19"/>
      <c r="U181" s="19"/>
      <c r="V181" s="19"/>
      <c r="W181" s="19"/>
      <c r="X181" s="19"/>
      <c r="Y181" s="19"/>
      <c r="Z181" s="19"/>
      <c r="AA181" s="19"/>
      <c r="AB181" s="19"/>
    </row>
    <row r="182" spans="1:28" ht="23.25" hidden="1" x14ac:dyDescent="0.25">
      <c r="A182" s="9"/>
      <c r="B182" s="235" t="s">
        <v>1167</v>
      </c>
      <c r="C182" s="235"/>
      <c r="D182" s="235"/>
      <c r="E182" s="24">
        <v>0.03</v>
      </c>
      <c r="F182" s="69"/>
      <c r="G182" s="159" t="str">
        <f>IF(F182&gt;0,SUM(E182+F182),"")</f>
        <v/>
      </c>
      <c r="H182" s="5"/>
      <c r="I182" s="226" t="s">
        <v>1171</v>
      </c>
      <c r="J182" s="227"/>
      <c r="K182" s="228"/>
      <c r="L182" s="24">
        <v>0.02</v>
      </c>
      <c r="M182" s="69"/>
      <c r="N182" s="159" t="str">
        <f>IF(M182&gt;0,SUM(L182+M182),"")</f>
        <v/>
      </c>
      <c r="O182" s="8"/>
      <c r="Q182" s="19"/>
      <c r="R182" s="19"/>
      <c r="S182" s="19"/>
      <c r="T182" s="19"/>
      <c r="U182" s="19"/>
      <c r="V182" s="19"/>
      <c r="W182" s="19"/>
      <c r="X182" s="19"/>
      <c r="Y182" s="19"/>
      <c r="Z182" s="19"/>
      <c r="AA182" s="19"/>
      <c r="AB182" s="19"/>
    </row>
    <row r="183" spans="1:28" ht="23.25" hidden="1" x14ac:dyDescent="0.25">
      <c r="A183" s="9"/>
      <c r="B183" s="5"/>
      <c r="C183" s="5"/>
      <c r="D183" s="5"/>
      <c r="E183" s="5"/>
      <c r="F183" s="5"/>
      <c r="G183" s="5"/>
      <c r="H183" s="5"/>
      <c r="I183" s="226" t="s">
        <v>1172</v>
      </c>
      <c r="J183" s="227"/>
      <c r="K183" s="228"/>
      <c r="L183" s="24">
        <v>0.02</v>
      </c>
      <c r="M183" s="69"/>
      <c r="N183" s="159" t="str">
        <f>IF(M183&gt;0,SUM(L183+M183),"")</f>
        <v/>
      </c>
      <c r="O183" s="8"/>
      <c r="Q183" s="19"/>
      <c r="R183" s="19"/>
      <c r="S183" s="19"/>
      <c r="T183" s="19"/>
      <c r="U183" s="19"/>
      <c r="V183" s="19"/>
      <c r="W183" s="19"/>
      <c r="X183" s="19"/>
      <c r="Y183" s="19"/>
      <c r="Z183" s="19"/>
      <c r="AA183" s="19"/>
      <c r="AB183" s="19"/>
    </row>
    <row r="184" spans="1:28" x14ac:dyDescent="0.25">
      <c r="A184" s="9"/>
      <c r="B184" s="88" t="s">
        <v>2674</v>
      </c>
      <c r="C184" s="88"/>
      <c r="D184" s="88"/>
      <c r="E184" s="88"/>
      <c r="F184" s="88"/>
      <c r="G184" s="88"/>
      <c r="H184" s="88"/>
      <c r="I184" s="88"/>
      <c r="J184" s="88"/>
      <c r="K184" s="88"/>
      <c r="L184" s="88"/>
      <c r="M184" s="88"/>
      <c r="N184" s="89"/>
      <c r="O184" s="90"/>
    </row>
    <row r="185" spans="1:28" x14ac:dyDescent="0.25">
      <c r="A185" s="9"/>
      <c r="B185" s="91" t="s">
        <v>2632</v>
      </c>
      <c r="C185" s="180">
        <f>+SUM(G179:G182)</f>
        <v>0</v>
      </c>
      <c r="D185" s="165" t="s">
        <v>2633</v>
      </c>
      <c r="E185" s="95">
        <f>+(C185*SUM(K20:K35))</f>
        <v>0</v>
      </c>
      <c r="F185" s="93"/>
      <c r="G185" s="94"/>
      <c r="H185" s="89"/>
      <c r="I185" s="91" t="s">
        <v>2632</v>
      </c>
      <c r="J185" s="180">
        <f>M179</f>
        <v>0</v>
      </c>
      <c r="K185" s="236" t="s">
        <v>2633</v>
      </c>
      <c r="L185" s="236"/>
      <c r="M185" s="95">
        <f>+J185*K20</f>
        <v>0</v>
      </c>
      <c r="N185" s="96"/>
      <c r="O185" s="97"/>
    </row>
    <row r="186" spans="1:28" ht="15.75" thickBot="1" x14ac:dyDescent="0.3">
      <c r="A186" s="10"/>
      <c r="B186" s="98"/>
      <c r="C186" s="98"/>
      <c r="D186" s="98"/>
      <c r="E186" s="98"/>
      <c r="F186" s="98"/>
      <c r="G186" s="98"/>
      <c r="H186" s="98"/>
      <c r="I186" s="176" t="s">
        <v>2676</v>
      </c>
      <c r="J186" s="98"/>
      <c r="K186" s="98"/>
      <c r="L186" s="98"/>
      <c r="M186" s="98"/>
      <c r="N186" s="99"/>
      <c r="O186" s="100"/>
    </row>
    <row r="187" spans="1:28" ht="8.25" customHeight="1" thickBot="1" x14ac:dyDescent="0.3"/>
    <row r="188" spans="1:28" s="19" customFormat="1" ht="31.5" customHeight="1" thickBot="1" x14ac:dyDescent="0.3">
      <c r="A188" s="208" t="s">
        <v>18</v>
      </c>
      <c r="B188" s="209"/>
      <c r="C188" s="209"/>
      <c r="D188" s="209"/>
      <c r="E188" s="209"/>
      <c r="F188" s="209"/>
      <c r="G188" s="209"/>
      <c r="H188" s="209"/>
      <c r="I188" s="209"/>
      <c r="J188" s="209"/>
      <c r="K188" s="209"/>
      <c r="L188" s="209"/>
      <c r="M188" s="209"/>
      <c r="N188" s="209"/>
      <c r="O188" s="213"/>
      <c r="P188" s="77"/>
    </row>
    <row r="189" spans="1:28" ht="15" customHeight="1" x14ac:dyDescent="0.25">
      <c r="A189" s="229" t="s">
        <v>19</v>
      </c>
      <c r="B189" s="230"/>
      <c r="C189" s="230"/>
      <c r="D189" s="230"/>
      <c r="E189" s="230"/>
      <c r="F189" s="230"/>
      <c r="G189" s="230"/>
      <c r="H189" s="230"/>
      <c r="I189" s="230"/>
      <c r="J189" s="230"/>
      <c r="K189" s="230"/>
      <c r="L189" s="230"/>
      <c r="M189" s="230"/>
      <c r="N189" s="230"/>
      <c r="O189" s="231"/>
    </row>
    <row r="190" spans="1:28" ht="15.75" thickBot="1" x14ac:dyDescent="0.3">
      <c r="A190" s="232"/>
      <c r="B190" s="233"/>
      <c r="C190" s="233"/>
      <c r="D190" s="233"/>
      <c r="E190" s="233"/>
      <c r="F190" s="233"/>
      <c r="G190" s="233"/>
      <c r="H190" s="233"/>
      <c r="I190" s="233"/>
      <c r="J190" s="233"/>
      <c r="K190" s="233"/>
      <c r="L190" s="233"/>
      <c r="M190" s="233"/>
      <c r="N190" s="233"/>
      <c r="O190" s="234"/>
    </row>
    <row r="191" spans="1:28" x14ac:dyDescent="0.25">
      <c r="A191" s="9"/>
      <c r="B191" s="5"/>
      <c r="C191" s="5"/>
      <c r="D191" s="5"/>
      <c r="E191" s="5"/>
      <c r="F191" s="5"/>
      <c r="G191" s="5"/>
      <c r="H191" s="5"/>
      <c r="I191" s="5"/>
      <c r="J191" s="5"/>
      <c r="K191" s="5"/>
      <c r="L191" s="5"/>
      <c r="M191" s="5"/>
      <c r="N191" s="5"/>
      <c r="O191" s="8"/>
      <c r="Q191" s="149"/>
      <c r="R191" s="149"/>
      <c r="S191" s="149"/>
      <c r="T191" s="149"/>
    </row>
    <row r="192" spans="1:28" x14ac:dyDescent="0.25">
      <c r="A192" s="9"/>
      <c r="B192" s="251" t="s">
        <v>2641</v>
      </c>
      <c r="C192" s="251"/>
      <c r="E192" s="5" t="s">
        <v>20</v>
      </c>
      <c r="H192" s="163" t="s">
        <v>24</v>
      </c>
      <c r="J192" s="5" t="s">
        <v>2642</v>
      </c>
      <c r="K192" s="5"/>
      <c r="M192" s="5"/>
      <c r="N192" s="5"/>
      <c r="O192" s="8"/>
      <c r="Q192" s="150"/>
      <c r="R192" s="151"/>
      <c r="S192" s="151"/>
      <c r="T192" s="150"/>
    </row>
    <row r="193" spans="1:18" x14ac:dyDescent="0.25">
      <c r="A193" s="9"/>
      <c r="C193" s="124"/>
      <c r="D193" s="5"/>
      <c r="E193" s="123"/>
      <c r="F193" s="5"/>
      <c r="G193" s="5"/>
      <c r="H193" s="143"/>
      <c r="J193" s="5"/>
      <c r="K193" s="124"/>
      <c r="L193" s="5"/>
      <c r="M193" s="5"/>
      <c r="N193" s="5"/>
      <c r="O193" s="8"/>
    </row>
    <row r="194" spans="1:18" x14ac:dyDescent="0.25">
      <c r="A194" s="9"/>
      <c r="B194" s="25" t="s">
        <v>2634</v>
      </c>
      <c r="C194" s="5"/>
      <c r="E194" s="5"/>
      <c r="F194" s="5"/>
      <c r="G194" s="5"/>
      <c r="H194" s="5"/>
      <c r="I194" s="5"/>
      <c r="J194" s="5"/>
      <c r="M194" s="5"/>
      <c r="N194" s="5"/>
      <c r="O194" s="50"/>
    </row>
    <row r="195" spans="1:18" ht="15.75" thickBot="1" x14ac:dyDescent="0.3">
      <c r="A195" s="10"/>
      <c r="B195" s="11"/>
      <c r="C195" s="11"/>
      <c r="D195" s="11"/>
      <c r="E195" s="11"/>
      <c r="F195" s="11"/>
      <c r="G195" s="11"/>
      <c r="H195" s="11"/>
      <c r="I195" s="11"/>
      <c r="J195" s="11"/>
      <c r="K195" s="11"/>
      <c r="L195" s="11"/>
      <c r="M195" s="11"/>
      <c r="N195" s="11"/>
      <c r="O195" s="12"/>
    </row>
    <row r="196" spans="1:18" ht="8.25" customHeight="1" thickBot="1" x14ac:dyDescent="0.3"/>
    <row r="197" spans="1:18" s="19" customFormat="1" ht="31.5" customHeight="1" thickBot="1" x14ac:dyDescent="0.3">
      <c r="A197" s="208" t="s">
        <v>29</v>
      </c>
      <c r="B197" s="209"/>
      <c r="C197" s="209"/>
      <c r="D197" s="209"/>
      <c r="E197" s="209"/>
      <c r="F197" s="209"/>
      <c r="G197" s="209"/>
      <c r="H197" s="209"/>
      <c r="I197" s="209"/>
      <c r="J197" s="209"/>
      <c r="K197" s="209"/>
      <c r="L197" s="209"/>
      <c r="M197" s="209"/>
      <c r="N197" s="209"/>
      <c r="O197" s="213"/>
      <c r="P197" s="77"/>
    </row>
    <row r="198" spans="1:18" ht="21.75" thickBot="1" x14ac:dyDescent="0.3">
      <c r="A198" s="9"/>
      <c r="B198" s="5"/>
      <c r="C198" s="5"/>
      <c r="D198" s="5"/>
      <c r="E198" s="5"/>
      <c r="F198" s="5"/>
      <c r="G198" s="5"/>
      <c r="H198" s="5"/>
      <c r="I198" s="5"/>
      <c r="J198" s="5"/>
      <c r="K198" s="5"/>
      <c r="L198" s="5"/>
      <c r="M198" s="5"/>
      <c r="N198" s="5"/>
      <c r="O198" s="181" t="str">
        <f>HYPERLINK("#Integrante_6!A1","INICIO")</f>
        <v>INICIO</v>
      </c>
    </row>
    <row r="199" spans="1:18" ht="231" customHeight="1" x14ac:dyDescent="0.25">
      <c r="A199" s="9"/>
      <c r="B199" s="225" t="s">
        <v>2664</v>
      </c>
      <c r="C199" s="225"/>
      <c r="D199" s="225"/>
      <c r="E199" s="225"/>
      <c r="F199" s="225"/>
      <c r="G199" s="225"/>
      <c r="H199" s="225"/>
      <c r="I199" s="225"/>
      <c r="J199" s="225"/>
      <c r="K199" s="225"/>
      <c r="L199" s="225"/>
      <c r="M199" s="225"/>
      <c r="N199" s="225"/>
      <c r="O199" s="8"/>
    </row>
    <row r="200" spans="1:18" x14ac:dyDescent="0.25">
      <c r="A200" s="9"/>
      <c r="B200" s="248"/>
      <c r="C200" s="248"/>
      <c r="D200" s="248"/>
      <c r="E200" s="248"/>
      <c r="F200" s="248"/>
      <c r="G200" s="248"/>
      <c r="H200" s="248"/>
      <c r="I200" s="248"/>
      <c r="J200" s="248"/>
      <c r="K200" s="248"/>
      <c r="L200" s="248"/>
      <c r="M200" s="248"/>
      <c r="N200" s="248"/>
      <c r="O200" s="8"/>
    </row>
    <row r="201" spans="1:18" x14ac:dyDescent="0.25">
      <c r="A201" s="9"/>
      <c r="B201" s="249" t="s">
        <v>2653</v>
      </c>
      <c r="C201" s="250"/>
      <c r="D201" s="250"/>
      <c r="E201" s="250"/>
      <c r="F201" s="250"/>
      <c r="G201" s="250"/>
      <c r="H201" s="250"/>
      <c r="I201" s="250"/>
      <c r="J201" s="250"/>
      <c r="K201" s="250"/>
      <c r="L201" s="250"/>
      <c r="M201" s="250"/>
      <c r="N201" s="250"/>
      <c r="O201" s="8"/>
    </row>
    <row r="202" spans="1:18" ht="15" customHeight="1" x14ac:dyDescent="0.25">
      <c r="A202" s="9"/>
      <c r="B202" s="72" t="s">
        <v>2636</v>
      </c>
      <c r="C202" s="72"/>
      <c r="D202" s="72"/>
      <c r="E202" s="72"/>
      <c r="F202" s="72"/>
      <c r="G202" s="72"/>
      <c r="H202" s="72"/>
      <c r="I202" s="72"/>
      <c r="J202" s="72"/>
      <c r="K202" s="72"/>
      <c r="L202" s="72"/>
      <c r="M202" s="72"/>
      <c r="N202" s="72"/>
      <c r="O202" s="8"/>
    </row>
    <row r="203" spans="1:18" s="86" customFormat="1" ht="17.25" customHeight="1" x14ac:dyDescent="0.25">
      <c r="A203" s="42"/>
      <c r="B203" s="83"/>
      <c r="C203" s="21"/>
      <c r="D203" s="21"/>
      <c r="E203" s="21"/>
      <c r="F203" s="21"/>
      <c r="G203" s="21"/>
      <c r="H203" s="21"/>
      <c r="I203" s="21"/>
      <c r="J203" s="21"/>
      <c r="K203" s="21"/>
      <c r="L203" s="21"/>
      <c r="M203" s="21"/>
      <c r="N203" s="21"/>
      <c r="O203" s="84"/>
      <c r="P203" s="85"/>
      <c r="R203" s="87"/>
    </row>
    <row r="204" spans="1:18" x14ac:dyDescent="0.25">
      <c r="A204" s="9"/>
      <c r="B204" s="4" t="s">
        <v>2654</v>
      </c>
      <c r="C204" s="5"/>
      <c r="D204" s="5"/>
      <c r="E204" s="5"/>
      <c r="F204" s="5"/>
      <c r="G204" s="5"/>
      <c r="H204" s="5"/>
      <c r="I204" s="5"/>
      <c r="J204" s="5"/>
      <c r="K204" s="5"/>
      <c r="L204" s="5"/>
      <c r="M204" s="5"/>
      <c r="N204" s="5"/>
      <c r="O204" s="8"/>
    </row>
    <row r="205" spans="1:18" x14ac:dyDescent="0.25">
      <c r="A205" s="9"/>
      <c r="B205" s="4" t="s">
        <v>2649</v>
      </c>
      <c r="C205" s="5"/>
      <c r="D205" s="5"/>
      <c r="E205" s="5"/>
      <c r="F205" s="5"/>
      <c r="G205" s="5"/>
      <c r="H205" s="5"/>
      <c r="I205" s="5"/>
      <c r="J205" s="5"/>
      <c r="K205" s="5"/>
      <c r="L205" s="5"/>
      <c r="M205" s="5"/>
      <c r="N205" s="5"/>
      <c r="O205" s="8"/>
    </row>
    <row r="206" spans="1:18" x14ac:dyDescent="0.25">
      <c r="A206" s="9"/>
      <c r="C206" s="5"/>
      <c r="D206" s="5"/>
      <c r="E206" s="5"/>
      <c r="F206" s="5"/>
      <c r="G206" s="5"/>
      <c r="H206" s="5"/>
      <c r="I206" s="5"/>
      <c r="J206" s="5"/>
      <c r="K206" s="5"/>
      <c r="L206" s="5"/>
      <c r="M206" s="5"/>
      <c r="N206" s="5"/>
      <c r="O206" s="8"/>
    </row>
    <row r="207" spans="1:18" ht="23.25" x14ac:dyDescent="0.25">
      <c r="A207" s="9"/>
      <c r="B207" s="23"/>
      <c r="C207" s="5"/>
      <c r="D207" s="5"/>
      <c r="E207" s="5"/>
      <c r="F207" s="5"/>
      <c r="G207" s="5"/>
      <c r="H207" s="5"/>
      <c r="I207" s="5"/>
      <c r="J207" s="5"/>
      <c r="K207" s="5"/>
      <c r="L207" s="5"/>
      <c r="M207" s="5"/>
      <c r="N207" s="5"/>
      <c r="O207" s="8"/>
    </row>
    <row r="208" spans="1:18" x14ac:dyDescent="0.25">
      <c r="A208" s="9"/>
      <c r="C208" s="5"/>
      <c r="D208" s="5"/>
      <c r="E208" s="5"/>
      <c r="F208" s="5"/>
      <c r="G208" s="5"/>
      <c r="H208" s="5"/>
      <c r="I208" s="5"/>
      <c r="J208" s="5"/>
      <c r="K208" s="5"/>
      <c r="L208" s="5"/>
      <c r="M208" s="5"/>
      <c r="N208" s="5"/>
      <c r="O208" s="8"/>
    </row>
    <row r="209" spans="1:15" x14ac:dyDescent="0.25">
      <c r="A209" s="9"/>
      <c r="C209" s="5"/>
      <c r="D209" s="5"/>
      <c r="E209" s="5"/>
      <c r="F209" s="5"/>
      <c r="G209" s="5"/>
      <c r="H209" s="5"/>
      <c r="I209" s="5"/>
      <c r="J209" s="5"/>
      <c r="K209" s="5"/>
      <c r="L209" s="5"/>
      <c r="M209" s="5"/>
      <c r="N209" s="5"/>
      <c r="O209" s="8"/>
    </row>
    <row r="210" spans="1:15" x14ac:dyDescent="0.25">
      <c r="A210" s="9"/>
      <c r="C210" s="5"/>
      <c r="D210" s="5"/>
      <c r="E210" s="5"/>
      <c r="F210" s="5"/>
      <c r="G210" s="5"/>
      <c r="H210" s="5"/>
      <c r="I210" s="5"/>
      <c r="J210" s="5"/>
      <c r="K210" s="5"/>
      <c r="L210" s="5"/>
      <c r="M210" s="5"/>
      <c r="N210" s="5"/>
      <c r="O210" s="8"/>
    </row>
    <row r="211" spans="1:15" x14ac:dyDescent="0.25">
      <c r="A211" s="9"/>
      <c r="B211" s="27" t="s">
        <v>28</v>
      </c>
      <c r="C211" s="123"/>
      <c r="D211" s="21"/>
      <c r="G211" s="27" t="s">
        <v>2625</v>
      </c>
      <c r="H211" s="144"/>
      <c r="J211" s="27" t="s">
        <v>2627</v>
      </c>
      <c r="K211" s="144"/>
      <c r="L211" s="21"/>
      <c r="M211" s="21"/>
      <c r="N211" s="21"/>
      <c r="O211" s="8"/>
    </row>
    <row r="212" spans="1:15" x14ac:dyDescent="0.25">
      <c r="A212" s="9"/>
      <c r="B212" s="27" t="s">
        <v>2624</v>
      </c>
      <c r="C212" s="143"/>
      <c r="D212" s="21"/>
      <c r="G212" s="27" t="s">
        <v>2626</v>
      </c>
      <c r="H212" s="144"/>
      <c r="J212" s="27" t="s">
        <v>2628</v>
      </c>
      <c r="K212" s="143"/>
      <c r="L212" s="21"/>
      <c r="M212" s="21"/>
      <c r="N212" s="21"/>
      <c r="O212" s="50"/>
    </row>
    <row r="213" spans="1:15" ht="15.75" thickBot="1" x14ac:dyDescent="0.3">
      <c r="A213" s="10"/>
      <c r="B213" s="11"/>
      <c r="C213" s="11"/>
      <c r="D213" s="11"/>
      <c r="E213" s="11"/>
      <c r="F213" s="11"/>
      <c r="G213" s="11"/>
      <c r="H213" s="11"/>
      <c r="I213" s="11"/>
      <c r="J213" s="11"/>
      <c r="K213" s="11"/>
      <c r="L213" s="11"/>
      <c r="M213" s="11"/>
      <c r="N213" s="11"/>
      <c r="O213" s="12"/>
    </row>
    <row r="214" spans="1:15" x14ac:dyDescent="0.25"/>
  </sheetData>
  <sheetProtection algorithmName="SHA-512" hashValue="6130PW3BiLLUnz2qqtuIy9MJAxgFA8Rt0/kvkC9A3Iq2KuRiPgmJ1q9LGN91BlL39D40h7F+iWtssqKA+6xseQ==" saltValue="Gp1ecT901U3pzSXPZynTEg==" spinCount="100000" sheet="1" objects="1" scenarios="1"/>
  <mergeCells count="60">
    <mergeCell ref="B192:C192"/>
    <mergeCell ref="A197:O197"/>
    <mergeCell ref="B199:N199"/>
    <mergeCell ref="B200:N200"/>
    <mergeCell ref="B201:N201"/>
    <mergeCell ref="A189:O190"/>
    <mergeCell ref="B179:D179"/>
    <mergeCell ref="B180:D180"/>
    <mergeCell ref="I180:K180"/>
    <mergeCell ref="B181:D181"/>
    <mergeCell ref="I181:K181"/>
    <mergeCell ref="B182:D182"/>
    <mergeCell ref="I182:K182"/>
    <mergeCell ref="I183:K183"/>
    <mergeCell ref="K185:L185"/>
    <mergeCell ref="A188:O188"/>
    <mergeCell ref="I179:L179"/>
    <mergeCell ref="A173:O174"/>
    <mergeCell ref="B176:G176"/>
    <mergeCell ref="B177:D178"/>
    <mergeCell ref="E177:G177"/>
    <mergeCell ref="I176:M176"/>
    <mergeCell ref="I177:L178"/>
    <mergeCell ref="M177:M178"/>
    <mergeCell ref="A172:O172"/>
    <mergeCell ref="I112:J112"/>
    <mergeCell ref="A162:E162"/>
    <mergeCell ref="F162:H162"/>
    <mergeCell ref="I162:O162"/>
    <mergeCell ref="A163:E163"/>
    <mergeCell ref="F163:H163"/>
    <mergeCell ref="I163:O163"/>
    <mergeCell ref="B165:D165"/>
    <mergeCell ref="G165:H165"/>
    <mergeCell ref="I165:M165"/>
    <mergeCell ref="I167:O168"/>
    <mergeCell ref="B168:D168"/>
    <mergeCell ref="A110:O111"/>
    <mergeCell ref="L15:M15"/>
    <mergeCell ref="A17:G17"/>
    <mergeCell ref="H17:O17"/>
    <mergeCell ref="H19:H20"/>
    <mergeCell ref="B37:F37"/>
    <mergeCell ref="B38:F38"/>
    <mergeCell ref="I38:N38"/>
    <mergeCell ref="I39:N39"/>
    <mergeCell ref="A41:O41"/>
    <mergeCell ref="A43:O43"/>
    <mergeCell ref="A44:O45"/>
    <mergeCell ref="A109:O109"/>
    <mergeCell ref="E10:G10"/>
    <mergeCell ref="C2:K4"/>
    <mergeCell ref="L2:M2"/>
    <mergeCell ref="N2:O2"/>
    <mergeCell ref="L3:M3"/>
    <mergeCell ref="N3:O3"/>
    <mergeCell ref="L4:O4"/>
    <mergeCell ref="A6:O6"/>
    <mergeCell ref="E8:G8"/>
    <mergeCell ref="E9:G9"/>
  </mergeCells>
  <dataValidations count="33">
    <dataValidation type="whole" allowBlank="1" showInputMessage="1" showErrorMessage="1" sqref="F19">
      <formula1>100000000</formula1>
      <formula2>999999999</formula2>
    </dataValidation>
    <dataValidation type="textLength" showInputMessage="1" showErrorMessage="1" errorTitle="Error" error="Debe tener un máximo de 20 caracteres" sqref="C15">
      <formula1>0</formula1>
      <formula2>25</formula2>
    </dataValidation>
    <dataValidation type="whole" allowBlank="1" showInputMessage="1" showErrorMessage="1" sqref="E193">
      <formula1>1</formula1>
      <formula2>1000000</formula2>
    </dataValidation>
    <dataValidation type="textLength" allowBlank="1" showInputMessage="1" showErrorMessage="1" sqref="H193">
      <formula1>3</formula1>
      <formula2>100</formula2>
    </dataValidation>
    <dataValidation type="decimal" allowBlank="1" showInputMessage="1" showErrorMessage="1" sqref="N114:N160">
      <formula1>0</formula1>
      <formula2>100</formula2>
    </dataValidation>
    <dataValidation type="date" allowBlank="1" showInputMessage="1" showErrorMessage="1" sqref="F48:F107 E114:F160 K193 C193">
      <formula1>1</formula1>
      <formula2>401769</formula2>
    </dataValidation>
    <dataValidation type="date" allowBlank="1" showInputMessage="1" showErrorMessage="1" sqref="E48:E107">
      <formula1>1</formula1>
      <formula2>54789</formula2>
    </dataValidation>
    <dataValidation type="date" allowBlank="1" showInputMessage="1" showErrorMessage="1" sqref="L20:M35">
      <formula1>32874</formula1>
      <formula2>54789</formula2>
    </dataValidation>
    <dataValidation type="whole" allowBlank="1" showInputMessage="1" showErrorMessage="1" sqref="K21:K35">
      <formula1>0</formula1>
      <formula2>9999999999</formula2>
    </dataValidation>
    <dataValidation type="whole" allowBlank="1" showInputMessage="1" showErrorMessage="1" sqref="K20">
      <formula1>0</formula1>
      <formula2>99999999999</formula2>
    </dataValidation>
    <dataValidation type="whole" showInputMessage="1" showErrorMessage="1" sqref="B20">
      <formula1>100000000</formula1>
      <formula2>999999999</formula2>
    </dataValidation>
    <dataValidation type="list" showInputMessage="1" showErrorMessage="1" sqref="G167">
      <formula1>SinoA</formula1>
    </dataValidation>
    <dataValidation type="whole" allowBlank="1" showInputMessage="1" showErrorMessage="1" sqref="K48:K107">
      <formula1>0</formula1>
      <formula2>99999999999999900</formula2>
    </dataValidation>
    <dataValidation type="whole" allowBlank="1" showInputMessage="1" showErrorMessage="1" sqref="K114:K160">
      <formula1>0</formula1>
      <formula2>9999999999999</formula2>
    </dataValidation>
    <dataValidation type="list" showInputMessage="1" showErrorMessage="1" sqref="J24">
      <formula1>INDIRECT(DEPeseldt5)</formula1>
    </dataValidation>
    <dataValidation type="list" showInputMessage="1" showErrorMessage="1" sqref="J23">
      <formula1>INDIRECT(DEPeseldt4)</formula1>
    </dataValidation>
    <dataValidation type="list" showInputMessage="1" showErrorMessage="1" sqref="J22">
      <formula1>INDIRECT(DEPeseldt3)</formula1>
    </dataValidation>
    <dataValidation type="list" showInputMessage="1" showErrorMessage="1" sqref="J21">
      <formula1>INDIRECT(DEPeseldt2)</formula1>
    </dataValidation>
    <dataValidation type="list" showInputMessage="1" showErrorMessage="1" sqref="J20">
      <formula1>INDIRECT(DEPeseldt1)</formula1>
    </dataValidation>
    <dataValidation showInputMessage="1" showErrorMessage="1" sqref="B38 B21:B35 J15 C114:C160 O114:O160"/>
    <dataValidation type="list" showInputMessage="1" showErrorMessage="1" sqref="J48">
      <formula1>INDIRECT(DptoSel1)</formula1>
    </dataValidation>
    <dataValidation type="list" showInputMessage="1" showErrorMessage="1" sqref="J49">
      <formula1>INDIRECT(DptoSel2)</formula1>
    </dataValidation>
    <dataValidation type="list" showInputMessage="1" showErrorMessage="1" sqref="J50">
      <formula1>INDIRECT(DptoSel3)</formula1>
    </dataValidation>
    <dataValidation type="list" showInputMessage="1" showErrorMessage="1" sqref="J51">
      <formula1>INDIRECT(DptoSel4)</formula1>
    </dataValidation>
    <dataValidation type="list" showInputMessage="1" showErrorMessage="1" sqref="J52">
      <formula1>INDIRECT(DptoSel5)</formula1>
    </dataValidation>
    <dataValidation type="list" showInputMessage="1" showErrorMessage="1" sqref="J53">
      <formula1>INDIRECT(DptoSel6)</formula1>
    </dataValidation>
    <dataValidation type="list" showInputMessage="1" showErrorMessage="1" sqref="J54">
      <formula1>INDIRECT(DptoSel7)</formula1>
    </dataValidation>
    <dataValidation type="list" showInputMessage="1" showErrorMessage="1" sqref="J55">
      <formula1>INDIRECT(DptoSel8)</formula1>
    </dataValidation>
    <dataValidation type="list" showInputMessage="1" showErrorMessage="1" sqref="J56">
      <formula1>INDIRECT(DptoSel9)</formula1>
    </dataValidation>
    <dataValidation type="list" showInputMessage="1" showErrorMessage="1" sqref="I114:I160 I48:I107 I20:I35">
      <formula1>DEPARTAMENTO</formula1>
    </dataValidation>
    <dataValidation type="list" showInputMessage="1" showErrorMessage="1" sqref="J114:J160 J25:J35 J57:J107">
      <formula1>INDIRECT(I25)</formula1>
    </dataValidation>
    <dataValidation type="decimal" allowBlank="1" showInputMessage="1" showErrorMessage="1" sqref="M179">
      <formula1>0.02</formula1>
      <formula2>0.05</formula2>
    </dataValidation>
    <dataValidation type="decimal" allowBlank="1" showInputMessage="1" showErrorMessage="1" sqref="N15">
      <formula1>0</formula1>
      <formula2>1</formula2>
    </dataValidation>
  </dataValidations>
  <printOptions horizontalCentered="1"/>
  <pageMargins left="3.937007874015748E-2" right="3.937007874015748E-2" top="0.35433070866141736" bottom="0.35433070866141736" header="0.31496062992125984" footer="0.31496062992125984"/>
  <pageSetup scale="28" orientation="landscape" r:id="rId1"/>
  <rowBreaks count="2" manualBreakCount="2">
    <brk id="107" max="16383" man="1"/>
    <brk id="186" max="14" man="1"/>
  </rowBreaks>
  <colBreaks count="1" manualBreakCount="1">
    <brk id="15" max="1048575" man="1"/>
  </colBreaks>
  <drawing r:id="rId2"/>
  <tableParts count="3">
    <tablePart r:id="rId4"/>
    <tablePart r:id="rId5"/>
    <tablePart r:id="rId6"/>
  </tableParts>
  <extLst>
    <ext xmlns:x14="http://schemas.microsoft.com/office/spreadsheetml/2009/9/main" uri="{CCE6A557-97BC-4b89-ADB6-D9C93CAAB3DF}">
      <x14:dataValidations xmlns:xm="http://schemas.microsoft.com/office/excel/2006/main" count="4">
        <x14:dataValidation type="list" showInputMessage="1" showErrorMessage="1">
          <x14:formula1>
            <xm:f>Listas!$B$2:$B$3</xm:f>
          </x14:formula1>
          <xm:sqref>D167 L48:L107 M114:M160 N165 O48:O107</xm:sqref>
        </x14:dataValidation>
        <x14:dataValidation type="list" showInputMessage="1" showErrorMessage="1">
          <x14:formula1>
            <xm:f>Listas!$F$2:$F$34</xm:f>
          </x14:formula1>
          <xm:sqref>H15</xm:sqref>
        </x14:dataValidation>
        <x14:dataValidation type="list" showInputMessage="1" showErrorMessage="1">
          <x14:formula1>
            <xm:f>Listas!$A$2:$A$4</xm:f>
          </x14:formula1>
          <xm:sqref>C48:C107</xm:sqref>
        </x14:dataValidation>
        <x14:dataValidation type="list" showInputMessage="1" showErrorMessage="1">
          <x14:formula1>
            <xm:f>Listas!$D$3:$D$5</xm:f>
          </x14:formula1>
          <xm:sqref>N48:N107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tabColor rgb="FF92D050"/>
  </sheetPr>
  <dimension ref="A1:G34"/>
  <sheetViews>
    <sheetView workbookViewId="0">
      <selection activeCell="J17" sqref="J17"/>
    </sheetView>
  </sheetViews>
  <sheetFormatPr baseColWidth="10" defaultColWidth="10.85546875" defaultRowHeight="15" x14ac:dyDescent="0.25"/>
  <cols>
    <col min="6" max="6" width="21.42578125" customWidth="1"/>
  </cols>
  <sheetData>
    <row r="1" spans="1:7" x14ac:dyDescent="0.25">
      <c r="A1" t="s">
        <v>30</v>
      </c>
      <c r="B1" t="s">
        <v>1159</v>
      </c>
      <c r="C1" t="s">
        <v>1163</v>
      </c>
      <c r="D1" t="s">
        <v>1149</v>
      </c>
      <c r="E1" t="s">
        <v>2630</v>
      </c>
      <c r="F1" t="s">
        <v>34</v>
      </c>
      <c r="G1" t="s">
        <v>2655</v>
      </c>
    </row>
    <row r="2" spans="1:7" x14ac:dyDescent="0.25">
      <c r="A2" t="s">
        <v>31</v>
      </c>
      <c r="B2" t="s">
        <v>26</v>
      </c>
      <c r="C2">
        <v>93142008</v>
      </c>
      <c r="D2" t="s">
        <v>1150</v>
      </c>
      <c r="E2" t="s">
        <v>2631</v>
      </c>
      <c r="F2" t="s">
        <v>1109</v>
      </c>
      <c r="G2" t="s">
        <v>26</v>
      </c>
    </row>
    <row r="3" spans="1:7" x14ac:dyDescent="0.25">
      <c r="A3" t="s">
        <v>32</v>
      </c>
      <c r="B3" t="s">
        <v>1148</v>
      </c>
      <c r="C3">
        <v>93141500</v>
      </c>
      <c r="D3" t="s">
        <v>1151</v>
      </c>
      <c r="E3" t="s">
        <v>2637</v>
      </c>
      <c r="F3" t="s">
        <v>36</v>
      </c>
      <c r="G3" t="s">
        <v>1148</v>
      </c>
    </row>
    <row r="4" spans="1:7" x14ac:dyDescent="0.25">
      <c r="A4" t="s">
        <v>33</v>
      </c>
      <c r="C4">
        <v>93141600</v>
      </c>
      <c r="D4" t="s">
        <v>27</v>
      </c>
      <c r="F4" t="s">
        <v>1070</v>
      </c>
      <c r="G4" t="s">
        <v>2656</v>
      </c>
    </row>
    <row r="5" spans="1:7" x14ac:dyDescent="0.25">
      <c r="C5">
        <v>86121501</v>
      </c>
      <c r="D5" t="s">
        <v>2639</v>
      </c>
      <c r="F5" t="s">
        <v>163</v>
      </c>
    </row>
    <row r="6" spans="1:7" x14ac:dyDescent="0.25">
      <c r="F6" t="s">
        <v>187</v>
      </c>
    </row>
    <row r="7" spans="1:7" x14ac:dyDescent="0.25">
      <c r="F7" t="s">
        <v>208</v>
      </c>
    </row>
    <row r="8" spans="1:7" x14ac:dyDescent="0.25">
      <c r="F8" t="s">
        <v>255</v>
      </c>
    </row>
    <row r="9" spans="1:7" x14ac:dyDescent="0.25">
      <c r="F9" t="s">
        <v>64</v>
      </c>
    </row>
    <row r="10" spans="1:7" x14ac:dyDescent="0.25">
      <c r="F10" t="s">
        <v>404</v>
      </c>
    </row>
    <row r="11" spans="1:7" x14ac:dyDescent="0.25">
      <c r="F11" t="s">
        <v>1078</v>
      </c>
    </row>
    <row r="12" spans="1:7" x14ac:dyDescent="0.25">
      <c r="F12" t="s">
        <v>421</v>
      </c>
    </row>
    <row r="13" spans="1:7" x14ac:dyDescent="0.25">
      <c r="F13" t="s">
        <v>459</v>
      </c>
    </row>
    <row r="14" spans="1:7" x14ac:dyDescent="0.25">
      <c r="F14" t="s">
        <v>628</v>
      </c>
    </row>
    <row r="15" spans="1:7" x14ac:dyDescent="0.25">
      <c r="F15" t="s">
        <v>220</v>
      </c>
    </row>
    <row r="16" spans="1:7" x14ac:dyDescent="0.25">
      <c r="F16" t="s">
        <v>516</v>
      </c>
    </row>
    <row r="17" spans="6:6" x14ac:dyDescent="0.25">
      <c r="F17" t="s">
        <v>1120</v>
      </c>
    </row>
    <row r="18" spans="6:6" x14ac:dyDescent="0.25">
      <c r="F18" t="s">
        <v>1130</v>
      </c>
    </row>
    <row r="19" spans="6:6" x14ac:dyDescent="0.25">
      <c r="F19" t="s">
        <v>660</v>
      </c>
    </row>
    <row r="20" spans="6:6" x14ac:dyDescent="0.25">
      <c r="F20" t="s">
        <v>696</v>
      </c>
    </row>
    <row r="21" spans="6:6" x14ac:dyDescent="0.25">
      <c r="F21" t="s">
        <v>711</v>
      </c>
    </row>
    <row r="22" spans="6:6" x14ac:dyDescent="0.25">
      <c r="F22" t="s">
        <v>741</v>
      </c>
    </row>
    <row r="23" spans="6:6" x14ac:dyDescent="0.25">
      <c r="F23" t="s">
        <v>110</v>
      </c>
    </row>
    <row r="24" spans="6:6" x14ac:dyDescent="0.25">
      <c r="F24" t="s">
        <v>822</v>
      </c>
    </row>
    <row r="25" spans="6:6" x14ac:dyDescent="0.25">
      <c r="F25" t="s">
        <v>1097</v>
      </c>
    </row>
    <row r="26" spans="6:6" x14ac:dyDescent="0.25">
      <c r="F26" t="s">
        <v>862</v>
      </c>
    </row>
    <row r="27" spans="6:6" x14ac:dyDescent="0.25">
      <c r="F27" t="s">
        <v>396</v>
      </c>
    </row>
    <row r="28" spans="6:6" x14ac:dyDescent="0.25">
      <c r="F28" t="s">
        <v>945</v>
      </c>
    </row>
    <row r="29" spans="6:6" x14ac:dyDescent="0.25">
      <c r="F29" t="s">
        <v>887</v>
      </c>
    </row>
    <row r="30" spans="6:6" x14ac:dyDescent="0.25">
      <c r="F30" t="s">
        <v>453</v>
      </c>
    </row>
    <row r="31" spans="6:6" x14ac:dyDescent="0.25">
      <c r="F31" t="s">
        <v>986</v>
      </c>
    </row>
    <row r="32" spans="6:6" x14ac:dyDescent="0.25">
      <c r="F32" t="s">
        <v>1033</v>
      </c>
    </row>
    <row r="33" spans="6:6" x14ac:dyDescent="0.25">
      <c r="F33" t="s">
        <v>1134</v>
      </c>
    </row>
    <row r="34" spans="6:6" x14ac:dyDescent="0.25">
      <c r="F34" t="s">
        <v>1142</v>
      </c>
    </row>
  </sheetData>
  <sheetProtection algorithmName="SHA-512" hashValue="qFxhxYLvqxaN+4qC5EvwvBCnOiKnUjn90dgNQZH1LBJmDY9/DWRBuTRmi6teUS0wW4AD77uDRczPUbJKPcs3Mg==" saltValue="muAHXnnOgdx66kYK0nqpOg==" spinCount="100000" sheet="1" objects="1" scenarios="1"/>
  <sortState ref="F2:F35">
    <sortCondition ref="F2:F35"/>
  </sortState>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AI127"/>
  <sheetViews>
    <sheetView workbookViewId="0">
      <selection activeCell="S38" sqref="S38"/>
    </sheetView>
  </sheetViews>
  <sheetFormatPr baseColWidth="10" defaultColWidth="10.85546875" defaultRowHeight="15" x14ac:dyDescent="0.25"/>
  <cols>
    <col min="1" max="1" width="21.42578125" bestFit="1" customWidth="1"/>
    <col min="2" max="35" width="7.42578125" customWidth="1"/>
  </cols>
  <sheetData>
    <row r="1" spans="1:35" x14ac:dyDescent="0.25">
      <c r="A1" t="s">
        <v>1152</v>
      </c>
      <c r="B1" t="s">
        <v>35</v>
      </c>
      <c r="C1" t="s">
        <v>1109</v>
      </c>
      <c r="D1" t="s">
        <v>36</v>
      </c>
      <c r="E1" t="s">
        <v>1070</v>
      </c>
      <c r="F1" t="s">
        <v>163</v>
      </c>
      <c r="G1" t="s">
        <v>1156</v>
      </c>
      <c r="H1" t="s">
        <v>208</v>
      </c>
      <c r="I1" t="s">
        <v>255</v>
      </c>
      <c r="J1" t="s">
        <v>64</v>
      </c>
      <c r="K1" t="s">
        <v>404</v>
      </c>
      <c r="L1" t="s">
        <v>1078</v>
      </c>
      <c r="M1" t="s">
        <v>421</v>
      </c>
      <c r="N1" t="s">
        <v>459</v>
      </c>
      <c r="O1" t="s">
        <v>628</v>
      </c>
      <c r="P1" t="s">
        <v>220</v>
      </c>
      <c r="Q1" t="s">
        <v>516</v>
      </c>
      <c r="R1" t="s">
        <v>1120</v>
      </c>
      <c r="S1" t="s">
        <v>1130</v>
      </c>
      <c r="T1" t="s">
        <v>660</v>
      </c>
      <c r="U1" t="s">
        <v>1154</v>
      </c>
      <c r="V1" t="s">
        <v>711</v>
      </c>
      <c r="W1" t="s">
        <v>741</v>
      </c>
      <c r="X1" t="s">
        <v>110</v>
      </c>
      <c r="Y1" t="s">
        <v>1157</v>
      </c>
      <c r="Z1" t="s">
        <v>1097</v>
      </c>
      <c r="AA1" t="s">
        <v>862</v>
      </c>
      <c r="AB1" t="s">
        <v>396</v>
      </c>
      <c r="AC1" t="s">
        <v>1158</v>
      </c>
      <c r="AD1" t="s">
        <v>887</v>
      </c>
      <c r="AE1" t="s">
        <v>453</v>
      </c>
      <c r="AF1" t="s">
        <v>986</v>
      </c>
      <c r="AG1" t="s">
        <v>1155</v>
      </c>
      <c r="AH1" t="s">
        <v>1134</v>
      </c>
      <c r="AI1" t="s">
        <v>1142</v>
      </c>
    </row>
    <row r="2" spans="1:35" ht="45" x14ac:dyDescent="0.25">
      <c r="B2" s="3" t="s">
        <v>35</v>
      </c>
      <c r="C2" s="3" t="s">
        <v>1110</v>
      </c>
      <c r="D2" s="3" t="s">
        <v>37</v>
      </c>
      <c r="E2" s="3" t="s">
        <v>1071</v>
      </c>
      <c r="F2" s="3" t="s">
        <v>164</v>
      </c>
      <c r="G2" s="3" t="s">
        <v>1153</v>
      </c>
      <c r="H2" s="3" t="s">
        <v>209</v>
      </c>
      <c r="I2" s="3" t="s">
        <v>256</v>
      </c>
      <c r="J2" s="3" t="s">
        <v>376</v>
      </c>
      <c r="K2" s="3" t="s">
        <v>405</v>
      </c>
      <c r="L2" s="3" t="s">
        <v>1079</v>
      </c>
      <c r="M2" s="3" t="s">
        <v>422</v>
      </c>
      <c r="N2" s="3" t="s">
        <v>460</v>
      </c>
      <c r="O2" s="3" t="s">
        <v>629</v>
      </c>
      <c r="P2" s="3" t="s">
        <v>486</v>
      </c>
      <c r="Q2" s="3" t="s">
        <v>517</v>
      </c>
      <c r="R2" s="3" t="s">
        <v>1121</v>
      </c>
      <c r="S2" s="3" t="s">
        <v>1131</v>
      </c>
      <c r="T2" s="3" t="s">
        <v>661</v>
      </c>
      <c r="U2" s="3" t="s">
        <v>697</v>
      </c>
      <c r="V2" s="3" t="s">
        <v>712</v>
      </c>
      <c r="W2" s="3" t="s">
        <v>742</v>
      </c>
      <c r="X2" s="3" t="s">
        <v>768</v>
      </c>
      <c r="Y2" s="3" t="s">
        <v>823</v>
      </c>
      <c r="Z2" s="3" t="s">
        <v>1098</v>
      </c>
      <c r="AA2" s="3" t="s">
        <v>863</v>
      </c>
      <c r="AB2" s="3" t="s">
        <v>873</v>
      </c>
      <c r="AC2" s="3" t="s">
        <v>1108</v>
      </c>
      <c r="AD2" s="3" t="s">
        <v>888</v>
      </c>
      <c r="AE2" s="3" t="s">
        <v>962</v>
      </c>
      <c r="AF2" s="3" t="s">
        <v>987</v>
      </c>
      <c r="AG2" s="3" t="s">
        <v>1034</v>
      </c>
      <c r="AH2" s="3" t="s">
        <v>1135</v>
      </c>
      <c r="AI2" s="3" t="s">
        <v>1143</v>
      </c>
    </row>
    <row r="3" spans="1:35" ht="27" x14ac:dyDescent="0.25">
      <c r="A3" t="s">
        <v>1109</v>
      </c>
      <c r="C3" s="3" t="s">
        <v>1112</v>
      </c>
      <c r="D3" s="3" t="s">
        <v>39</v>
      </c>
      <c r="E3" s="3" t="s">
        <v>1070</v>
      </c>
      <c r="F3" s="3" t="s">
        <v>166</v>
      </c>
      <c r="G3" s="2" t="s">
        <v>203</v>
      </c>
      <c r="H3" s="3" t="s">
        <v>211</v>
      </c>
      <c r="I3" s="3" t="s">
        <v>258</v>
      </c>
      <c r="J3" s="3" t="s">
        <v>378</v>
      </c>
      <c r="K3" s="3" t="s">
        <v>407</v>
      </c>
      <c r="L3" s="3" t="s">
        <v>1081</v>
      </c>
      <c r="M3" s="3" t="s">
        <v>424</v>
      </c>
      <c r="N3" s="3" t="s">
        <v>462</v>
      </c>
      <c r="O3" s="3" t="s">
        <v>631</v>
      </c>
      <c r="P3" s="3" t="s">
        <v>488</v>
      </c>
      <c r="Q3" s="3" t="s">
        <v>518</v>
      </c>
      <c r="R3" s="3" t="s">
        <v>1123</v>
      </c>
      <c r="S3" s="3" t="s">
        <v>217</v>
      </c>
      <c r="T3" s="3" t="s">
        <v>663</v>
      </c>
      <c r="U3" s="3" t="s">
        <v>407</v>
      </c>
      <c r="V3" s="3" t="s">
        <v>714</v>
      </c>
      <c r="W3" s="3" t="s">
        <v>744</v>
      </c>
      <c r="X3" s="3" t="s">
        <v>519</v>
      </c>
      <c r="Y3" s="3" t="s">
        <v>825</v>
      </c>
      <c r="Z3" s="3" t="s">
        <v>775</v>
      </c>
      <c r="AA3" s="3" t="s">
        <v>53</v>
      </c>
      <c r="AB3" s="3" t="s">
        <v>875</v>
      </c>
      <c r="AC3" s="3" t="s">
        <v>807</v>
      </c>
      <c r="AD3" s="3" t="s">
        <v>890</v>
      </c>
      <c r="AE3" s="3" t="s">
        <v>265</v>
      </c>
      <c r="AF3" s="3" t="s">
        <v>989</v>
      </c>
      <c r="AG3" s="3" t="s">
        <v>1036</v>
      </c>
      <c r="AH3" s="3" t="s">
        <v>1137</v>
      </c>
      <c r="AI3" s="3" t="s">
        <v>1147</v>
      </c>
    </row>
    <row r="4" spans="1:35" ht="36" x14ac:dyDescent="0.25">
      <c r="A4" t="s">
        <v>36</v>
      </c>
      <c r="C4" s="3" t="s">
        <v>1113</v>
      </c>
      <c r="D4" s="3" t="s">
        <v>40</v>
      </c>
      <c r="E4" s="3" t="s">
        <v>1072</v>
      </c>
      <c r="F4" s="3" t="s">
        <v>165</v>
      </c>
      <c r="G4" s="2" t="s">
        <v>200</v>
      </c>
      <c r="H4" s="3" t="s">
        <v>212</v>
      </c>
      <c r="I4" s="3" t="s">
        <v>259</v>
      </c>
      <c r="J4" s="3" t="s">
        <v>379</v>
      </c>
      <c r="K4" s="3" t="s">
        <v>408</v>
      </c>
      <c r="L4" s="3" t="s">
        <v>1082</v>
      </c>
      <c r="M4" s="3" t="s">
        <v>52</v>
      </c>
      <c r="N4" s="3" t="s">
        <v>463</v>
      </c>
      <c r="O4" s="3" t="s">
        <v>632</v>
      </c>
      <c r="P4" s="3" t="s">
        <v>265</v>
      </c>
      <c r="Q4" s="3" t="s">
        <v>519</v>
      </c>
      <c r="R4" s="3" t="s">
        <v>1127</v>
      </c>
      <c r="S4" s="3" t="s">
        <v>1133</v>
      </c>
      <c r="T4" s="3" t="s">
        <v>664</v>
      </c>
      <c r="U4" s="3" t="s">
        <v>699</v>
      </c>
      <c r="V4" s="3" t="s">
        <v>715</v>
      </c>
      <c r="W4" s="3" t="s">
        <v>745</v>
      </c>
      <c r="X4" s="3" t="s">
        <v>770</v>
      </c>
      <c r="Y4" s="3" t="s">
        <v>826</v>
      </c>
      <c r="Z4" s="3" t="s">
        <v>1099</v>
      </c>
      <c r="AA4" s="3" t="s">
        <v>265</v>
      </c>
      <c r="AB4" s="3" t="s">
        <v>425</v>
      </c>
      <c r="AC4" s="3" t="s">
        <v>945</v>
      </c>
      <c r="AD4" s="3" t="s">
        <v>407</v>
      </c>
      <c r="AE4" s="3" t="s">
        <v>964</v>
      </c>
      <c r="AF4" s="3" t="s">
        <v>990</v>
      </c>
      <c r="AG4" s="3" t="s">
        <v>1037</v>
      </c>
      <c r="AH4" s="3" t="s">
        <v>1136</v>
      </c>
      <c r="AI4" s="3" t="s">
        <v>1145</v>
      </c>
    </row>
    <row r="5" spans="1:35" ht="27" x14ac:dyDescent="0.25">
      <c r="A5" t="s">
        <v>1070</v>
      </c>
      <c r="C5" s="3" t="s">
        <v>1114</v>
      </c>
      <c r="D5" s="3" t="s">
        <v>41</v>
      </c>
      <c r="E5" s="3" t="s">
        <v>1073</v>
      </c>
      <c r="F5" s="3" t="s">
        <v>167</v>
      </c>
      <c r="G5" s="2" t="s">
        <v>188</v>
      </c>
      <c r="H5" s="3" t="s">
        <v>213</v>
      </c>
      <c r="I5" s="3" t="s">
        <v>260</v>
      </c>
      <c r="J5" s="3" t="s">
        <v>380</v>
      </c>
      <c r="K5" s="3" t="s">
        <v>409</v>
      </c>
      <c r="L5" s="3" t="s">
        <v>1083</v>
      </c>
      <c r="M5" s="3" t="s">
        <v>425</v>
      </c>
      <c r="N5" s="3" t="s">
        <v>464</v>
      </c>
      <c r="O5" s="3" t="s">
        <v>633</v>
      </c>
      <c r="P5" s="3" t="s">
        <v>489</v>
      </c>
      <c r="Q5" s="3" t="s">
        <v>520</v>
      </c>
      <c r="R5" s="3" t="s">
        <v>1122</v>
      </c>
      <c r="S5" s="3" t="s">
        <v>306</v>
      </c>
      <c r="T5" s="3" t="s">
        <v>665</v>
      </c>
      <c r="U5" s="3" t="s">
        <v>700</v>
      </c>
      <c r="V5" s="3" t="s">
        <v>716</v>
      </c>
      <c r="W5" s="3" t="s">
        <v>746</v>
      </c>
      <c r="X5" s="3" t="s">
        <v>771</v>
      </c>
      <c r="Y5" s="3" t="s">
        <v>827</v>
      </c>
      <c r="Z5" s="3" t="s">
        <v>1100</v>
      </c>
      <c r="AA5" s="3" t="s">
        <v>864</v>
      </c>
      <c r="AB5" s="3" t="s">
        <v>876</v>
      </c>
      <c r="AD5" s="3" t="s">
        <v>891</v>
      </c>
      <c r="AE5" s="3" t="s">
        <v>968</v>
      </c>
      <c r="AF5" s="3" t="s">
        <v>991</v>
      </c>
      <c r="AG5" s="3" t="s">
        <v>1038</v>
      </c>
      <c r="AH5" s="3" t="s">
        <v>1138</v>
      </c>
      <c r="AI5" s="3" t="s">
        <v>1144</v>
      </c>
    </row>
    <row r="6" spans="1:35" ht="36" x14ac:dyDescent="0.25">
      <c r="A6" t="s">
        <v>163</v>
      </c>
      <c r="C6" s="3" t="s">
        <v>301</v>
      </c>
      <c r="D6" s="3" t="s">
        <v>42</v>
      </c>
      <c r="E6" s="3" t="s">
        <v>1074</v>
      </c>
      <c r="F6" s="3" t="s">
        <v>168</v>
      </c>
      <c r="G6" s="2" t="s">
        <v>195</v>
      </c>
      <c r="H6" s="3" t="s">
        <v>214</v>
      </c>
      <c r="I6" s="3" t="s">
        <v>261</v>
      </c>
      <c r="J6" s="3" t="s">
        <v>381</v>
      </c>
      <c r="K6" s="3" t="s">
        <v>410</v>
      </c>
      <c r="L6" s="3" t="s">
        <v>1084</v>
      </c>
      <c r="M6" s="3" t="s">
        <v>208</v>
      </c>
      <c r="N6" s="3" t="s">
        <v>465</v>
      </c>
      <c r="O6" s="3" t="s">
        <v>634</v>
      </c>
      <c r="P6" s="3" t="s">
        <v>490</v>
      </c>
      <c r="Q6" s="3" t="s">
        <v>521</v>
      </c>
      <c r="R6" s="3" t="s">
        <v>1126</v>
      </c>
      <c r="S6" s="3" t="s">
        <v>1132</v>
      </c>
      <c r="T6" s="3" t="s">
        <v>666</v>
      </c>
      <c r="U6" s="3" t="s">
        <v>701</v>
      </c>
      <c r="V6" s="3" t="s">
        <v>717</v>
      </c>
      <c r="W6" s="3" t="s">
        <v>747</v>
      </c>
      <c r="X6" s="3" t="s">
        <v>772</v>
      </c>
      <c r="Y6" s="3" t="s">
        <v>828</v>
      </c>
      <c r="Z6" s="3" t="s">
        <v>1101</v>
      </c>
      <c r="AA6" s="3" t="s">
        <v>865</v>
      </c>
      <c r="AB6" s="3" t="s">
        <v>877</v>
      </c>
      <c r="AD6" s="3" t="s">
        <v>54</v>
      </c>
      <c r="AE6" s="3" t="s">
        <v>965</v>
      </c>
      <c r="AF6" s="3" t="s">
        <v>992</v>
      </c>
      <c r="AG6" s="3" t="s">
        <v>52</v>
      </c>
      <c r="AH6" s="3" t="s">
        <v>1140</v>
      </c>
      <c r="AI6" s="3" t="s">
        <v>1146</v>
      </c>
    </row>
    <row r="7" spans="1:35" ht="27" x14ac:dyDescent="0.25">
      <c r="A7" t="s">
        <v>1156</v>
      </c>
      <c r="C7" s="3" t="s">
        <v>1111</v>
      </c>
      <c r="D7" s="3" t="s">
        <v>43</v>
      </c>
      <c r="E7" s="3" t="s">
        <v>1075</v>
      </c>
      <c r="F7" s="3" t="s">
        <v>169</v>
      </c>
      <c r="G7" s="2" t="s">
        <v>190</v>
      </c>
      <c r="H7" s="3" t="s">
        <v>215</v>
      </c>
      <c r="I7" s="3" t="s">
        <v>262</v>
      </c>
      <c r="J7" s="3" t="s">
        <v>382</v>
      </c>
      <c r="K7" s="3" t="s">
        <v>411</v>
      </c>
      <c r="L7" s="3" t="s">
        <v>1085</v>
      </c>
      <c r="M7" s="3" t="s">
        <v>426</v>
      </c>
      <c r="N7" s="3" t="s">
        <v>466</v>
      </c>
      <c r="O7" s="3" t="s">
        <v>635</v>
      </c>
      <c r="P7" s="3" t="s">
        <v>491</v>
      </c>
      <c r="Q7" s="3" t="s">
        <v>587</v>
      </c>
      <c r="R7" s="3" t="s">
        <v>1124</v>
      </c>
      <c r="T7" s="3" t="s">
        <v>667</v>
      </c>
      <c r="U7" s="3" t="s">
        <v>702</v>
      </c>
      <c r="V7" s="3" t="s">
        <v>718</v>
      </c>
      <c r="W7" s="3" t="s">
        <v>748</v>
      </c>
      <c r="X7" s="3" t="s">
        <v>773</v>
      </c>
      <c r="Y7" s="3" t="s">
        <v>830</v>
      </c>
      <c r="Z7" s="3" t="s">
        <v>1102</v>
      </c>
      <c r="AA7" s="3" t="s">
        <v>220</v>
      </c>
      <c r="AB7" s="3" t="s">
        <v>878</v>
      </c>
      <c r="AD7" s="3" t="s">
        <v>892</v>
      </c>
      <c r="AE7" s="3" t="s">
        <v>966</v>
      </c>
      <c r="AF7" s="3" t="s">
        <v>993</v>
      </c>
      <c r="AG7" s="3" t="s">
        <v>208</v>
      </c>
      <c r="AH7" s="3" t="s">
        <v>1139</v>
      </c>
    </row>
    <row r="8" spans="1:35" ht="27" x14ac:dyDescent="0.25">
      <c r="A8" t="s">
        <v>208</v>
      </c>
      <c r="C8" s="3" t="s">
        <v>1115</v>
      </c>
      <c r="D8" s="3" t="s">
        <v>44</v>
      </c>
      <c r="E8" s="3" t="s">
        <v>1076</v>
      </c>
      <c r="F8" s="3" t="s">
        <v>170</v>
      </c>
      <c r="G8" s="2" t="s">
        <v>59</v>
      </c>
      <c r="H8" s="3" t="s">
        <v>216</v>
      </c>
      <c r="I8" s="3" t="s">
        <v>263</v>
      </c>
      <c r="J8" s="3" t="s">
        <v>383</v>
      </c>
      <c r="K8" s="3" t="s">
        <v>412</v>
      </c>
      <c r="L8" s="3" t="s">
        <v>1086</v>
      </c>
      <c r="M8" s="3" t="s">
        <v>427</v>
      </c>
      <c r="N8" s="3" t="s">
        <v>467</v>
      </c>
      <c r="O8" s="3" t="s">
        <v>636</v>
      </c>
      <c r="P8" s="3" t="s">
        <v>493</v>
      </c>
      <c r="Q8" s="3" t="s">
        <v>522</v>
      </c>
      <c r="R8" s="3" t="s">
        <v>1129</v>
      </c>
      <c r="T8" s="3" t="s">
        <v>668</v>
      </c>
      <c r="U8" s="3" t="s">
        <v>703</v>
      </c>
      <c r="V8" s="3" t="s">
        <v>719</v>
      </c>
      <c r="W8" s="3" t="s">
        <v>749</v>
      </c>
      <c r="X8" s="3" t="s">
        <v>261</v>
      </c>
      <c r="Y8" s="3" t="s">
        <v>829</v>
      </c>
      <c r="Z8" s="3" t="s">
        <v>1103</v>
      </c>
      <c r="AA8" s="3" t="s">
        <v>866</v>
      </c>
      <c r="AB8" s="3" t="s">
        <v>879</v>
      </c>
      <c r="AD8" s="3" t="s">
        <v>893</v>
      </c>
      <c r="AE8" s="3" t="s">
        <v>967</v>
      </c>
      <c r="AF8" s="3" t="s">
        <v>994</v>
      </c>
      <c r="AG8" s="3" t="s">
        <v>1039</v>
      </c>
      <c r="AH8" s="3" t="s">
        <v>1141</v>
      </c>
    </row>
    <row r="9" spans="1:35" ht="27" x14ac:dyDescent="0.25">
      <c r="A9" t="s">
        <v>255</v>
      </c>
      <c r="C9" s="3" t="s">
        <v>1116</v>
      </c>
      <c r="D9" s="3" t="s">
        <v>45</v>
      </c>
      <c r="E9" s="3" t="s">
        <v>1077</v>
      </c>
      <c r="F9" s="3" t="s">
        <v>171</v>
      </c>
      <c r="G9" s="2" t="s">
        <v>198</v>
      </c>
      <c r="H9" s="3" t="s">
        <v>217</v>
      </c>
      <c r="I9" s="3" t="s">
        <v>264</v>
      </c>
      <c r="J9" s="3" t="s">
        <v>384</v>
      </c>
      <c r="K9" s="3" t="s">
        <v>406</v>
      </c>
      <c r="L9" s="3" t="s">
        <v>1087</v>
      </c>
      <c r="M9" s="3" t="s">
        <v>428</v>
      </c>
      <c r="N9" s="3" t="s">
        <v>468</v>
      </c>
      <c r="O9" s="3" t="s">
        <v>637</v>
      </c>
      <c r="P9" s="3" t="s">
        <v>494</v>
      </c>
      <c r="Q9" s="3" t="s">
        <v>523</v>
      </c>
      <c r="R9" s="3" t="s">
        <v>1128</v>
      </c>
      <c r="T9" s="3" t="s">
        <v>669</v>
      </c>
      <c r="U9" s="3" t="s">
        <v>704</v>
      </c>
      <c r="V9" s="3" t="s">
        <v>77</v>
      </c>
      <c r="W9" s="3" t="s">
        <v>750</v>
      </c>
      <c r="X9" s="3" t="s">
        <v>774</v>
      </c>
      <c r="Y9" s="3" t="s">
        <v>831</v>
      </c>
      <c r="Z9" s="3" t="s">
        <v>1104</v>
      </c>
      <c r="AA9" s="3" t="s">
        <v>867</v>
      </c>
      <c r="AB9" s="3" t="s">
        <v>880</v>
      </c>
      <c r="AD9" s="3" t="s">
        <v>58</v>
      </c>
      <c r="AE9" s="3" t="s">
        <v>969</v>
      </c>
      <c r="AF9" s="3" t="s">
        <v>995</v>
      </c>
      <c r="AG9" s="3" t="s">
        <v>1041</v>
      </c>
    </row>
    <row r="10" spans="1:35" ht="36" x14ac:dyDescent="0.25">
      <c r="A10" t="s">
        <v>64</v>
      </c>
      <c r="C10" s="3" t="s">
        <v>1117</v>
      </c>
      <c r="D10" s="3" t="s">
        <v>46</v>
      </c>
      <c r="F10" s="3" t="s">
        <v>172</v>
      </c>
      <c r="G10" s="2" t="s">
        <v>197</v>
      </c>
      <c r="H10" s="3" t="s">
        <v>218</v>
      </c>
      <c r="I10" s="3" t="s">
        <v>255</v>
      </c>
      <c r="J10" s="3" t="s">
        <v>385</v>
      </c>
      <c r="K10" s="3" t="s">
        <v>413</v>
      </c>
      <c r="L10" s="3" t="s">
        <v>1088</v>
      </c>
      <c r="M10" s="3" t="s">
        <v>429</v>
      </c>
      <c r="N10" s="3" t="s">
        <v>469</v>
      </c>
      <c r="O10" s="3" t="s">
        <v>638</v>
      </c>
      <c r="P10" s="3" t="s">
        <v>495</v>
      </c>
      <c r="Q10" s="3" t="s">
        <v>524</v>
      </c>
      <c r="R10" s="3" t="s">
        <v>178</v>
      </c>
      <c r="T10" s="3" t="s">
        <v>670</v>
      </c>
      <c r="U10" s="3" t="s">
        <v>705</v>
      </c>
      <c r="V10" s="3" t="s">
        <v>720</v>
      </c>
      <c r="W10" s="3" t="s">
        <v>751</v>
      </c>
      <c r="X10" s="3" t="s">
        <v>781</v>
      </c>
      <c r="Y10" s="3" t="s">
        <v>832</v>
      </c>
      <c r="Z10" s="3" t="s">
        <v>128</v>
      </c>
      <c r="AA10" s="3" t="s">
        <v>868</v>
      </c>
      <c r="AB10" s="3" t="s">
        <v>881</v>
      </c>
      <c r="AD10" s="3" t="s">
        <v>208</v>
      </c>
      <c r="AE10" s="3" t="s">
        <v>970</v>
      </c>
      <c r="AF10" s="3" t="s">
        <v>996</v>
      </c>
      <c r="AG10" s="3" t="s">
        <v>1042</v>
      </c>
    </row>
    <row r="11" spans="1:35" ht="27" x14ac:dyDescent="0.25">
      <c r="A11" t="s">
        <v>404</v>
      </c>
      <c r="C11" s="3" t="s">
        <v>1118</v>
      </c>
      <c r="D11" s="3" t="s">
        <v>47</v>
      </c>
      <c r="F11" s="3" t="s">
        <v>173</v>
      </c>
      <c r="G11" s="2" t="s">
        <v>196</v>
      </c>
      <c r="H11" s="3" t="s">
        <v>210</v>
      </c>
      <c r="I11" s="3" t="s">
        <v>60</v>
      </c>
      <c r="J11" s="3" t="s">
        <v>377</v>
      </c>
      <c r="K11" s="3" t="s">
        <v>414</v>
      </c>
      <c r="L11" s="3" t="s">
        <v>1089</v>
      </c>
      <c r="M11" s="3" t="s">
        <v>430</v>
      </c>
      <c r="N11" s="3" t="s">
        <v>470</v>
      </c>
      <c r="O11" s="3" t="s">
        <v>640</v>
      </c>
      <c r="P11" s="3" t="s">
        <v>496</v>
      </c>
      <c r="Q11" s="3" t="s">
        <v>525</v>
      </c>
      <c r="R11" s="3" t="s">
        <v>1125</v>
      </c>
      <c r="T11" s="3" t="s">
        <v>671</v>
      </c>
      <c r="U11" s="3" t="s">
        <v>706</v>
      </c>
      <c r="V11" s="3" t="s">
        <v>721</v>
      </c>
      <c r="W11" s="3" t="s">
        <v>752</v>
      </c>
      <c r="X11" s="3" t="s">
        <v>775</v>
      </c>
      <c r="Y11" s="3" t="s">
        <v>833</v>
      </c>
      <c r="Z11" s="3" t="s">
        <v>950</v>
      </c>
      <c r="AA11" s="3" t="s">
        <v>869</v>
      </c>
      <c r="AB11" s="3" t="s">
        <v>882</v>
      </c>
      <c r="AD11" s="3" t="s">
        <v>889</v>
      </c>
      <c r="AE11" s="3" t="s">
        <v>971</v>
      </c>
      <c r="AF11" s="3" t="s">
        <v>997</v>
      </c>
      <c r="AG11" s="3" t="s">
        <v>1035</v>
      </c>
    </row>
    <row r="12" spans="1:35" ht="27" x14ac:dyDescent="0.25">
      <c r="A12" t="s">
        <v>1078</v>
      </c>
      <c r="C12" s="3" t="s">
        <v>851</v>
      </c>
      <c r="D12" s="3" t="s">
        <v>49</v>
      </c>
      <c r="F12" s="3" t="s">
        <v>174</v>
      </c>
      <c r="G12" s="2" t="s">
        <v>205</v>
      </c>
      <c r="H12" s="3" t="s">
        <v>219</v>
      </c>
      <c r="I12" s="3" t="s">
        <v>265</v>
      </c>
      <c r="J12" s="3" t="s">
        <v>386</v>
      </c>
      <c r="K12" s="3" t="s">
        <v>415</v>
      </c>
      <c r="L12" s="3" t="s">
        <v>1090</v>
      </c>
      <c r="M12" s="3" t="s">
        <v>431</v>
      </c>
      <c r="N12" s="3" t="s">
        <v>471</v>
      </c>
      <c r="O12" s="3" t="s">
        <v>641</v>
      </c>
      <c r="P12" s="3" t="s">
        <v>497</v>
      </c>
      <c r="Q12" s="3" t="s">
        <v>526</v>
      </c>
      <c r="T12" s="3" t="s">
        <v>672</v>
      </c>
      <c r="U12" s="3" t="s">
        <v>707</v>
      </c>
      <c r="V12" s="3" t="s">
        <v>722</v>
      </c>
      <c r="W12" s="3" t="s">
        <v>753</v>
      </c>
      <c r="X12" s="3" t="s">
        <v>776</v>
      </c>
      <c r="Y12" s="3" t="s">
        <v>824</v>
      </c>
      <c r="Z12" s="3" t="s">
        <v>855</v>
      </c>
      <c r="AA12" s="3" t="s">
        <v>870</v>
      </c>
      <c r="AB12" s="3" t="s">
        <v>874</v>
      </c>
      <c r="AD12" s="3" t="s">
        <v>526</v>
      </c>
      <c r="AE12" s="3" t="s">
        <v>103</v>
      </c>
      <c r="AF12" s="3" t="s">
        <v>998</v>
      </c>
      <c r="AG12" s="3" t="s">
        <v>1043</v>
      </c>
    </row>
    <row r="13" spans="1:35" ht="27" x14ac:dyDescent="0.25">
      <c r="A13" t="s">
        <v>421</v>
      </c>
      <c r="C13" s="3" t="s">
        <v>1119</v>
      </c>
      <c r="D13" s="3" t="s">
        <v>50</v>
      </c>
      <c r="F13" s="3" t="s">
        <v>175</v>
      </c>
      <c r="G13" s="2" t="s">
        <v>202</v>
      </c>
      <c r="H13" s="3" t="s">
        <v>221</v>
      </c>
      <c r="I13" s="3" t="s">
        <v>266</v>
      </c>
      <c r="J13" s="3" t="s">
        <v>387</v>
      </c>
      <c r="K13" s="3" t="s">
        <v>416</v>
      </c>
      <c r="L13" s="3" t="s">
        <v>1091</v>
      </c>
      <c r="M13" s="3" t="s">
        <v>406</v>
      </c>
      <c r="N13" s="3" t="s">
        <v>472</v>
      </c>
      <c r="O13" s="3" t="s">
        <v>642</v>
      </c>
      <c r="P13" s="3" t="s">
        <v>498</v>
      </c>
      <c r="Q13" s="3" t="s">
        <v>527</v>
      </c>
      <c r="T13" s="3" t="s">
        <v>673</v>
      </c>
      <c r="U13" s="3" t="s">
        <v>698</v>
      </c>
      <c r="V13" s="3" t="s">
        <v>723</v>
      </c>
      <c r="W13" s="3" t="s">
        <v>90</v>
      </c>
      <c r="X13" s="3" t="s">
        <v>777</v>
      </c>
      <c r="Y13" s="3" t="s">
        <v>834</v>
      </c>
      <c r="Z13" s="3" t="s">
        <v>1105</v>
      </c>
      <c r="AA13" s="3" t="s">
        <v>871</v>
      </c>
      <c r="AB13" s="3" t="s">
        <v>883</v>
      </c>
      <c r="AD13" s="3" t="s">
        <v>894</v>
      </c>
      <c r="AE13" s="3" t="s">
        <v>972</v>
      </c>
      <c r="AF13" s="3" t="s">
        <v>999</v>
      </c>
      <c r="AG13" s="3" t="s">
        <v>168</v>
      </c>
    </row>
    <row r="14" spans="1:35" ht="36" x14ac:dyDescent="0.25">
      <c r="A14" t="s">
        <v>459</v>
      </c>
      <c r="D14" s="3" t="s">
        <v>51</v>
      </c>
      <c r="F14" s="3" t="s">
        <v>176</v>
      </c>
      <c r="G14" s="2" t="s">
        <v>204</v>
      </c>
      <c r="H14" s="3" t="s">
        <v>220</v>
      </c>
      <c r="I14" s="3" t="s">
        <v>64</v>
      </c>
      <c r="J14" s="3" t="s">
        <v>388</v>
      </c>
      <c r="K14" s="3" t="s">
        <v>417</v>
      </c>
      <c r="L14" s="3" t="s">
        <v>123</v>
      </c>
      <c r="M14" s="3" t="s">
        <v>432</v>
      </c>
      <c r="N14" s="3" t="s">
        <v>473</v>
      </c>
      <c r="O14" s="3" t="s">
        <v>639</v>
      </c>
      <c r="P14" s="3" t="s">
        <v>499</v>
      </c>
      <c r="Q14" s="3" t="s">
        <v>528</v>
      </c>
      <c r="T14" s="3" t="s">
        <v>91</v>
      </c>
      <c r="U14" s="3" t="s">
        <v>708</v>
      </c>
      <c r="V14" s="3" t="s">
        <v>724</v>
      </c>
      <c r="W14" s="3" t="s">
        <v>724</v>
      </c>
      <c r="X14" s="3" t="s">
        <v>220</v>
      </c>
      <c r="Y14" s="3" t="s">
        <v>835</v>
      </c>
      <c r="Z14" s="3" t="s">
        <v>1106</v>
      </c>
      <c r="AA14" s="3" t="s">
        <v>872</v>
      </c>
      <c r="AB14" s="3" t="s">
        <v>884</v>
      </c>
      <c r="AD14" s="3" t="s">
        <v>895</v>
      </c>
      <c r="AE14" s="3" t="s">
        <v>973</v>
      </c>
      <c r="AF14" s="3" t="s">
        <v>1000</v>
      </c>
      <c r="AG14" s="3" t="s">
        <v>1044</v>
      </c>
    </row>
    <row r="15" spans="1:35" ht="36" x14ac:dyDescent="0.25">
      <c r="A15" t="s">
        <v>628</v>
      </c>
      <c r="D15" s="3" t="s">
        <v>52</v>
      </c>
      <c r="F15" s="3" t="s">
        <v>177</v>
      </c>
      <c r="G15" s="2" t="s">
        <v>206</v>
      </c>
      <c r="H15" s="3" t="s">
        <v>222</v>
      </c>
      <c r="I15" s="3" t="s">
        <v>267</v>
      </c>
      <c r="J15" s="3" t="s">
        <v>389</v>
      </c>
      <c r="K15" s="3" t="s">
        <v>418</v>
      </c>
      <c r="L15" s="3" t="s">
        <v>1092</v>
      </c>
      <c r="M15" s="3" t="s">
        <v>433</v>
      </c>
      <c r="N15" s="3" t="s">
        <v>474</v>
      </c>
      <c r="O15" s="3" t="s">
        <v>643</v>
      </c>
      <c r="P15" s="3" t="s">
        <v>500</v>
      </c>
      <c r="Q15" s="3" t="s">
        <v>529</v>
      </c>
      <c r="T15" s="3" t="s">
        <v>674</v>
      </c>
      <c r="U15" s="3" t="s">
        <v>709</v>
      </c>
      <c r="V15" s="3" t="s">
        <v>725</v>
      </c>
      <c r="W15" s="3" t="s">
        <v>756</v>
      </c>
      <c r="X15" s="3" t="s">
        <v>778</v>
      </c>
      <c r="Y15" s="3" t="s">
        <v>836</v>
      </c>
      <c r="Z15" s="3" t="s">
        <v>1107</v>
      </c>
      <c r="AB15" s="3" t="s">
        <v>885</v>
      </c>
      <c r="AD15" s="3" t="s">
        <v>896</v>
      </c>
      <c r="AE15" s="3" t="s">
        <v>974</v>
      </c>
      <c r="AF15" s="3" t="s">
        <v>1001</v>
      </c>
      <c r="AG15" s="3" t="s">
        <v>1045</v>
      </c>
    </row>
    <row r="16" spans="1:35" ht="36" x14ac:dyDescent="0.25">
      <c r="A16" t="s">
        <v>220</v>
      </c>
      <c r="D16" s="3" t="s">
        <v>53</v>
      </c>
      <c r="F16" s="3" t="s">
        <v>178</v>
      </c>
      <c r="G16" s="2" t="s">
        <v>192</v>
      </c>
      <c r="H16" s="3" t="s">
        <v>223</v>
      </c>
      <c r="I16" s="3" t="s">
        <v>268</v>
      </c>
      <c r="J16" s="3" t="s">
        <v>390</v>
      </c>
      <c r="K16" s="3" t="s">
        <v>419</v>
      </c>
      <c r="L16" s="3" t="s">
        <v>1093</v>
      </c>
      <c r="M16" s="3" t="s">
        <v>434</v>
      </c>
      <c r="N16" s="3" t="s">
        <v>475</v>
      </c>
      <c r="O16" s="3" t="s">
        <v>644</v>
      </c>
      <c r="P16" s="3" t="s">
        <v>487</v>
      </c>
      <c r="Q16" s="3" t="s">
        <v>530</v>
      </c>
      <c r="T16" s="3" t="s">
        <v>675</v>
      </c>
      <c r="U16" s="3" t="s">
        <v>710</v>
      </c>
      <c r="V16" s="3" t="s">
        <v>726</v>
      </c>
      <c r="W16" s="3" t="s">
        <v>758</v>
      </c>
      <c r="X16" s="3" t="s">
        <v>779</v>
      </c>
      <c r="Y16" s="3" t="s">
        <v>837</v>
      </c>
      <c r="AB16" s="3" t="s">
        <v>886</v>
      </c>
      <c r="AD16" s="3" t="s">
        <v>897</v>
      </c>
      <c r="AE16" s="3" t="s">
        <v>975</v>
      </c>
      <c r="AF16" s="3" t="s">
        <v>1002</v>
      </c>
      <c r="AG16" s="3" t="s">
        <v>1046</v>
      </c>
    </row>
    <row r="17" spans="1:33" ht="27" x14ac:dyDescent="0.25">
      <c r="A17" t="s">
        <v>516</v>
      </c>
      <c r="D17" s="3" t="s">
        <v>54</v>
      </c>
      <c r="F17" s="3" t="s">
        <v>179</v>
      </c>
      <c r="G17" s="2" t="s">
        <v>191</v>
      </c>
      <c r="H17" s="3" t="s">
        <v>224</v>
      </c>
      <c r="I17" s="3" t="s">
        <v>269</v>
      </c>
      <c r="J17" s="3" t="s">
        <v>391</v>
      </c>
      <c r="K17" s="3" t="s">
        <v>420</v>
      </c>
      <c r="L17" s="3" t="s">
        <v>1094</v>
      </c>
      <c r="M17" s="3" t="s">
        <v>435</v>
      </c>
      <c r="N17" s="3" t="s">
        <v>481</v>
      </c>
      <c r="O17" s="3" t="s">
        <v>645</v>
      </c>
      <c r="P17" s="3" t="s">
        <v>501</v>
      </c>
      <c r="Q17" s="3" t="s">
        <v>531</v>
      </c>
      <c r="T17" s="3" t="s">
        <v>676</v>
      </c>
      <c r="U17" s="3" t="s">
        <v>253</v>
      </c>
      <c r="V17" s="3" t="s">
        <v>727</v>
      </c>
      <c r="W17" s="3" t="s">
        <v>754</v>
      </c>
      <c r="X17" s="3" t="s">
        <v>780</v>
      </c>
      <c r="Y17" s="3" t="s">
        <v>838</v>
      </c>
      <c r="AD17" s="3" t="s">
        <v>898</v>
      </c>
      <c r="AE17" s="3" t="s">
        <v>976</v>
      </c>
      <c r="AF17" s="3" t="s">
        <v>1003</v>
      </c>
      <c r="AG17" s="3" t="s">
        <v>1047</v>
      </c>
    </row>
    <row r="18" spans="1:33" ht="45" x14ac:dyDescent="0.25">
      <c r="A18" t="s">
        <v>1120</v>
      </c>
      <c r="D18" s="3" t="s">
        <v>56</v>
      </c>
      <c r="F18" s="3" t="s">
        <v>180</v>
      </c>
      <c r="G18" s="2" t="s">
        <v>199</v>
      </c>
      <c r="H18" s="3" t="s">
        <v>225</v>
      </c>
      <c r="I18" s="3" t="s">
        <v>270</v>
      </c>
      <c r="J18" s="3" t="s">
        <v>392</v>
      </c>
      <c r="K18" s="3" t="s">
        <v>154</v>
      </c>
      <c r="L18" s="3" t="s">
        <v>1095</v>
      </c>
      <c r="M18" s="3" t="s">
        <v>436</v>
      </c>
      <c r="N18" s="3" t="s">
        <v>476</v>
      </c>
      <c r="O18" s="3" t="s">
        <v>646</v>
      </c>
      <c r="P18" s="3" t="s">
        <v>502</v>
      </c>
      <c r="Q18" s="3" t="s">
        <v>532</v>
      </c>
      <c r="T18" s="3" t="s">
        <v>677</v>
      </c>
      <c r="V18" s="3" t="s">
        <v>728</v>
      </c>
      <c r="W18" s="3" t="s">
        <v>755</v>
      </c>
      <c r="X18" s="3" t="s">
        <v>782</v>
      </c>
      <c r="Y18" s="3" t="s">
        <v>839</v>
      </c>
      <c r="AD18" s="3" t="s">
        <v>899</v>
      </c>
      <c r="AE18" s="3" t="s">
        <v>977</v>
      </c>
      <c r="AF18" s="3" t="s">
        <v>1004</v>
      </c>
      <c r="AG18" s="3" t="s">
        <v>1048</v>
      </c>
    </row>
    <row r="19" spans="1:33" ht="27" x14ac:dyDescent="0.25">
      <c r="A19" t="s">
        <v>1130</v>
      </c>
      <c r="D19" s="3" t="s">
        <v>55</v>
      </c>
      <c r="F19" s="3" t="s">
        <v>123</v>
      </c>
      <c r="G19" s="2" t="s">
        <v>207</v>
      </c>
      <c r="H19" s="3" t="s">
        <v>226</v>
      </c>
      <c r="I19" s="3" t="s">
        <v>283</v>
      </c>
      <c r="J19" s="3" t="s">
        <v>393</v>
      </c>
      <c r="L19" s="3" t="s">
        <v>1096</v>
      </c>
      <c r="M19" s="3" t="s">
        <v>437</v>
      </c>
      <c r="N19" s="3" t="s">
        <v>477</v>
      </c>
      <c r="O19" s="3" t="s">
        <v>647</v>
      </c>
      <c r="P19" s="3" t="s">
        <v>503</v>
      </c>
      <c r="Q19" s="3" t="s">
        <v>533</v>
      </c>
      <c r="T19" s="3" t="s">
        <v>678</v>
      </c>
      <c r="V19" s="3" t="s">
        <v>729</v>
      </c>
      <c r="W19" s="3" t="s">
        <v>759</v>
      </c>
      <c r="X19" s="3" t="s">
        <v>783</v>
      </c>
      <c r="Y19" s="3" t="s">
        <v>840</v>
      </c>
      <c r="AD19" s="3" t="s">
        <v>900</v>
      </c>
      <c r="AE19" s="3" t="s">
        <v>978</v>
      </c>
      <c r="AF19" s="3" t="s">
        <v>1005</v>
      </c>
      <c r="AG19" s="3" t="s">
        <v>1049</v>
      </c>
    </row>
    <row r="20" spans="1:33" ht="27" x14ac:dyDescent="0.25">
      <c r="A20" t="s">
        <v>660</v>
      </c>
      <c r="D20" s="3" t="s">
        <v>57</v>
      </c>
      <c r="F20" s="3" t="s">
        <v>181</v>
      </c>
      <c r="G20" s="2" t="s">
        <v>201</v>
      </c>
      <c r="H20" s="3" t="s">
        <v>227</v>
      </c>
      <c r="I20" s="3" t="s">
        <v>271</v>
      </c>
      <c r="J20" s="3" t="s">
        <v>394</v>
      </c>
      <c r="L20" s="3" t="s">
        <v>253</v>
      </c>
      <c r="M20" s="3" t="s">
        <v>438</v>
      </c>
      <c r="N20" s="3" t="s">
        <v>478</v>
      </c>
      <c r="O20" s="3" t="s">
        <v>648</v>
      </c>
      <c r="P20" s="3" t="s">
        <v>504</v>
      </c>
      <c r="Q20" s="3" t="s">
        <v>534</v>
      </c>
      <c r="T20" s="3" t="s">
        <v>679</v>
      </c>
      <c r="V20" s="3" t="s">
        <v>730</v>
      </c>
      <c r="W20" s="3" t="s">
        <v>760</v>
      </c>
      <c r="X20" s="3" t="s">
        <v>784</v>
      </c>
      <c r="Y20" s="3" t="s">
        <v>841</v>
      </c>
      <c r="AD20" s="3" t="s">
        <v>492</v>
      </c>
      <c r="AE20" s="3" t="s">
        <v>979</v>
      </c>
      <c r="AF20" s="3" t="s">
        <v>1006</v>
      </c>
      <c r="AG20" s="3" t="s">
        <v>1050</v>
      </c>
    </row>
    <row r="21" spans="1:33" ht="36" x14ac:dyDescent="0.25">
      <c r="A21" t="s">
        <v>1154</v>
      </c>
      <c r="D21" s="3" t="s">
        <v>58</v>
      </c>
      <c r="F21" s="3" t="s">
        <v>182</v>
      </c>
      <c r="G21" s="2" t="s">
        <v>194</v>
      </c>
      <c r="H21" s="3" t="s">
        <v>228</v>
      </c>
      <c r="I21" s="3" t="s">
        <v>272</v>
      </c>
      <c r="J21" s="3" t="s">
        <v>395</v>
      </c>
      <c r="L21" s="3" t="s">
        <v>1080</v>
      </c>
      <c r="M21" s="3" t="s">
        <v>439</v>
      </c>
      <c r="N21" s="3" t="s">
        <v>479</v>
      </c>
      <c r="O21" s="3" t="s">
        <v>649</v>
      </c>
      <c r="P21" s="3" t="s">
        <v>505</v>
      </c>
      <c r="Q21" s="3" t="s">
        <v>535</v>
      </c>
      <c r="T21" s="3" t="s">
        <v>662</v>
      </c>
      <c r="V21" s="3" t="s">
        <v>731</v>
      </c>
      <c r="W21" s="3" t="s">
        <v>762</v>
      </c>
      <c r="X21" s="3" t="s">
        <v>785</v>
      </c>
      <c r="Y21" s="3" t="s">
        <v>843</v>
      </c>
      <c r="AD21" s="3" t="s">
        <v>901</v>
      </c>
      <c r="AE21" s="3" t="s">
        <v>983</v>
      </c>
      <c r="AF21" s="3" t="s">
        <v>1007</v>
      </c>
      <c r="AG21" s="3" t="s">
        <v>1051</v>
      </c>
    </row>
    <row r="22" spans="1:33" ht="36" x14ac:dyDescent="0.25">
      <c r="A22" t="s">
        <v>711</v>
      </c>
      <c r="D22" s="3" t="s">
        <v>60</v>
      </c>
      <c r="F22" s="3" t="s">
        <v>183</v>
      </c>
      <c r="G22" s="2" t="s">
        <v>189</v>
      </c>
      <c r="H22" s="3" t="s">
        <v>229</v>
      </c>
      <c r="I22" s="3" t="s">
        <v>273</v>
      </c>
      <c r="J22" s="3" t="s">
        <v>396</v>
      </c>
      <c r="M22" s="3" t="s">
        <v>440</v>
      </c>
      <c r="N22" s="3" t="s">
        <v>480</v>
      </c>
      <c r="O22" s="3" t="s">
        <v>650</v>
      </c>
      <c r="P22" s="3" t="s">
        <v>506</v>
      </c>
      <c r="Q22" s="3" t="s">
        <v>536</v>
      </c>
      <c r="T22" s="3" t="s">
        <v>680</v>
      </c>
      <c r="V22" s="3" t="s">
        <v>732</v>
      </c>
      <c r="W22" s="3" t="s">
        <v>761</v>
      </c>
      <c r="X22" s="3" t="s">
        <v>431</v>
      </c>
      <c r="Y22" s="3" t="s">
        <v>844</v>
      </c>
      <c r="AD22" s="3" t="s">
        <v>902</v>
      </c>
      <c r="AE22" s="3" t="s">
        <v>980</v>
      </c>
      <c r="AF22" s="3" t="s">
        <v>1008</v>
      </c>
      <c r="AG22" s="3" t="s">
        <v>1052</v>
      </c>
    </row>
    <row r="23" spans="1:33" ht="27" x14ac:dyDescent="0.25">
      <c r="A23" t="s">
        <v>741</v>
      </c>
      <c r="D23" s="3" t="s">
        <v>61</v>
      </c>
      <c r="F23" s="3" t="s">
        <v>184</v>
      </c>
      <c r="G23" s="2" t="s">
        <v>193</v>
      </c>
      <c r="H23" s="3" t="s">
        <v>231</v>
      </c>
      <c r="I23" s="3" t="s">
        <v>274</v>
      </c>
      <c r="J23" s="3" t="s">
        <v>397</v>
      </c>
      <c r="M23" s="3" t="s">
        <v>232</v>
      </c>
      <c r="N23" s="3" t="s">
        <v>482</v>
      </c>
      <c r="O23" s="3" t="s">
        <v>651</v>
      </c>
      <c r="P23" s="3" t="s">
        <v>507</v>
      </c>
      <c r="Q23" s="3" t="s">
        <v>537</v>
      </c>
      <c r="T23" s="3" t="s">
        <v>681</v>
      </c>
      <c r="V23" s="3" t="s">
        <v>397</v>
      </c>
      <c r="W23" s="3" t="s">
        <v>416</v>
      </c>
      <c r="X23" s="3" t="s">
        <v>804</v>
      </c>
      <c r="Y23" s="3" t="s">
        <v>842</v>
      </c>
      <c r="AD23" s="3" t="s">
        <v>76</v>
      </c>
      <c r="AE23" s="3" t="s">
        <v>981</v>
      </c>
      <c r="AF23" s="3" t="s">
        <v>1009</v>
      </c>
      <c r="AG23" s="3" t="s">
        <v>1040</v>
      </c>
    </row>
    <row r="24" spans="1:33" ht="45" x14ac:dyDescent="0.25">
      <c r="A24" t="s">
        <v>110</v>
      </c>
      <c r="D24" s="3" t="s">
        <v>62</v>
      </c>
      <c r="F24" s="3" t="s">
        <v>185</v>
      </c>
      <c r="H24" s="3" t="s">
        <v>230</v>
      </c>
      <c r="I24" s="3" t="s">
        <v>284</v>
      </c>
      <c r="J24" s="3" t="s">
        <v>398</v>
      </c>
      <c r="M24" s="3" t="s">
        <v>441</v>
      </c>
      <c r="N24" s="3" t="s">
        <v>483</v>
      </c>
      <c r="O24" s="3" t="s">
        <v>652</v>
      </c>
      <c r="P24" s="3" t="s">
        <v>508</v>
      </c>
      <c r="Q24" s="3" t="s">
        <v>538</v>
      </c>
      <c r="T24" s="3" t="s">
        <v>682</v>
      </c>
      <c r="V24" s="3" t="s">
        <v>733</v>
      </c>
      <c r="W24" s="3" t="s">
        <v>763</v>
      </c>
      <c r="X24" s="3" t="s">
        <v>786</v>
      </c>
      <c r="Y24" s="3" t="s">
        <v>845</v>
      </c>
      <c r="AD24" s="3" t="s">
        <v>903</v>
      </c>
      <c r="AE24" s="3" t="s">
        <v>982</v>
      </c>
      <c r="AF24" s="3" t="s">
        <v>988</v>
      </c>
      <c r="AG24" s="3" t="s">
        <v>1053</v>
      </c>
    </row>
    <row r="25" spans="1:33" ht="36" x14ac:dyDescent="0.25">
      <c r="A25" t="s">
        <v>1157</v>
      </c>
      <c r="D25" s="3" t="s">
        <v>63</v>
      </c>
      <c r="F25" s="3" t="s">
        <v>186</v>
      </c>
      <c r="H25" s="3" t="s">
        <v>232</v>
      </c>
      <c r="I25" s="3" t="s">
        <v>275</v>
      </c>
      <c r="J25" s="3" t="s">
        <v>399</v>
      </c>
      <c r="M25" s="3" t="s">
        <v>317</v>
      </c>
      <c r="N25" s="3" t="s">
        <v>484</v>
      </c>
      <c r="O25" s="3" t="s">
        <v>630</v>
      </c>
      <c r="P25" s="3" t="s">
        <v>509</v>
      </c>
      <c r="Q25" s="3" t="s">
        <v>539</v>
      </c>
      <c r="T25" s="3" t="s">
        <v>393</v>
      </c>
      <c r="V25" s="3" t="s">
        <v>734</v>
      </c>
      <c r="W25" s="3" t="s">
        <v>764</v>
      </c>
      <c r="X25" s="3" t="s">
        <v>787</v>
      </c>
      <c r="Y25" s="3" t="s">
        <v>846</v>
      </c>
      <c r="AD25" s="3" t="s">
        <v>904</v>
      </c>
      <c r="AE25" s="3" t="s">
        <v>984</v>
      </c>
      <c r="AF25" s="3" t="s">
        <v>1010</v>
      </c>
      <c r="AG25" s="3" t="s">
        <v>1054</v>
      </c>
    </row>
    <row r="26" spans="1:33" ht="36" x14ac:dyDescent="0.25">
      <c r="A26" t="s">
        <v>1097</v>
      </c>
      <c r="D26" s="3" t="s">
        <v>64</v>
      </c>
      <c r="H26" s="3" t="s">
        <v>233</v>
      </c>
      <c r="I26" s="3" t="s">
        <v>276</v>
      </c>
      <c r="J26" s="3" t="s">
        <v>400</v>
      </c>
      <c r="M26" s="3" t="s">
        <v>442</v>
      </c>
      <c r="N26" s="3" t="s">
        <v>485</v>
      </c>
      <c r="O26" s="3" t="s">
        <v>653</v>
      </c>
      <c r="P26" s="3" t="s">
        <v>510</v>
      </c>
      <c r="Q26" s="3" t="s">
        <v>540</v>
      </c>
      <c r="T26" s="3" t="s">
        <v>683</v>
      </c>
      <c r="V26" s="3" t="s">
        <v>735</v>
      </c>
      <c r="W26" s="3" t="s">
        <v>765</v>
      </c>
      <c r="X26" s="3" t="s">
        <v>788</v>
      </c>
      <c r="Y26" s="3" t="s">
        <v>847</v>
      </c>
      <c r="AD26" s="3" t="s">
        <v>905</v>
      </c>
      <c r="AE26" s="3" t="s">
        <v>963</v>
      </c>
      <c r="AF26" s="3" t="s">
        <v>1011</v>
      </c>
      <c r="AG26" s="3" t="s">
        <v>103</v>
      </c>
    </row>
    <row r="27" spans="1:33" ht="36" x14ac:dyDescent="0.25">
      <c r="A27" t="s">
        <v>862</v>
      </c>
      <c r="D27" s="3" t="s">
        <v>65</v>
      </c>
      <c r="H27" s="3" t="s">
        <v>234</v>
      </c>
      <c r="I27" s="3" t="s">
        <v>277</v>
      </c>
      <c r="J27" s="3" t="s">
        <v>401</v>
      </c>
      <c r="M27" s="3" t="s">
        <v>443</v>
      </c>
      <c r="N27" s="3" t="s">
        <v>461</v>
      </c>
      <c r="O27" s="3" t="s">
        <v>654</v>
      </c>
      <c r="P27" s="3" t="s">
        <v>127</v>
      </c>
      <c r="Q27" s="3" t="s">
        <v>224</v>
      </c>
      <c r="T27" s="3" t="s">
        <v>684</v>
      </c>
      <c r="V27" s="3" t="s">
        <v>736</v>
      </c>
      <c r="W27" s="3" t="s">
        <v>766</v>
      </c>
      <c r="X27" s="3" t="s">
        <v>789</v>
      </c>
      <c r="Y27" s="3" t="s">
        <v>848</v>
      </c>
      <c r="AD27" s="3" t="s">
        <v>906</v>
      </c>
      <c r="AE27" s="3" t="s">
        <v>453</v>
      </c>
      <c r="AF27" s="3" t="s">
        <v>1012</v>
      </c>
      <c r="AG27" s="3" t="s">
        <v>301</v>
      </c>
    </row>
    <row r="28" spans="1:33" ht="36" x14ac:dyDescent="0.25">
      <c r="A28" t="s">
        <v>396</v>
      </c>
      <c r="D28" s="3" t="s">
        <v>66</v>
      </c>
      <c r="H28" s="3" t="s">
        <v>235</v>
      </c>
      <c r="I28" s="3" t="s">
        <v>278</v>
      </c>
      <c r="J28" s="3" t="s">
        <v>402</v>
      </c>
      <c r="M28" s="3" t="s">
        <v>444</v>
      </c>
      <c r="O28" s="3" t="s">
        <v>395</v>
      </c>
      <c r="P28" s="3" t="s">
        <v>511</v>
      </c>
      <c r="Q28" s="3" t="s">
        <v>541</v>
      </c>
      <c r="T28" s="3" t="s">
        <v>685</v>
      </c>
      <c r="V28" s="3" t="s">
        <v>713</v>
      </c>
      <c r="W28" s="3" t="s">
        <v>484</v>
      </c>
      <c r="X28" s="3" t="s">
        <v>790</v>
      </c>
      <c r="Y28" s="3" t="s">
        <v>849</v>
      </c>
      <c r="AD28" s="3" t="s">
        <v>907</v>
      </c>
      <c r="AE28" s="3" t="s">
        <v>985</v>
      </c>
      <c r="AF28" s="3" t="s">
        <v>1014</v>
      </c>
      <c r="AG28" s="3" t="s">
        <v>1055</v>
      </c>
    </row>
    <row r="29" spans="1:33" ht="27" x14ac:dyDescent="0.25">
      <c r="A29" t="s">
        <v>1158</v>
      </c>
      <c r="D29" s="3" t="s">
        <v>67</v>
      </c>
      <c r="H29" s="3" t="s">
        <v>236</v>
      </c>
      <c r="I29" s="3" t="s">
        <v>279</v>
      </c>
      <c r="J29" s="3" t="s">
        <v>403</v>
      </c>
      <c r="M29" s="3" t="s">
        <v>423</v>
      </c>
      <c r="O29" s="3" t="s">
        <v>655</v>
      </c>
      <c r="P29" s="3" t="s">
        <v>512</v>
      </c>
      <c r="Q29" s="3" t="s">
        <v>542</v>
      </c>
      <c r="T29" s="3" t="s">
        <v>686</v>
      </c>
      <c r="V29" s="3" t="s">
        <v>737</v>
      </c>
      <c r="W29" s="3" t="s">
        <v>757</v>
      </c>
      <c r="X29" s="3" t="s">
        <v>791</v>
      </c>
      <c r="Y29" s="3" t="s">
        <v>850</v>
      </c>
      <c r="AD29" s="3" t="s">
        <v>908</v>
      </c>
      <c r="AF29" s="3" t="s">
        <v>1015</v>
      </c>
      <c r="AG29" s="3" t="s">
        <v>1056</v>
      </c>
    </row>
    <row r="30" spans="1:33" ht="27" x14ac:dyDescent="0.25">
      <c r="A30" t="s">
        <v>887</v>
      </c>
      <c r="D30" s="3" t="s">
        <v>68</v>
      </c>
      <c r="H30" s="3" t="s">
        <v>192</v>
      </c>
      <c r="I30" s="3" t="s">
        <v>280</v>
      </c>
      <c r="M30" s="3" t="s">
        <v>445</v>
      </c>
      <c r="O30" s="3" t="s">
        <v>656</v>
      </c>
      <c r="P30" s="3" t="s">
        <v>513</v>
      </c>
      <c r="Q30" s="3" t="s">
        <v>543</v>
      </c>
      <c r="T30" s="3" t="s">
        <v>687</v>
      </c>
      <c r="V30" s="3" t="s">
        <v>738</v>
      </c>
      <c r="W30" s="3" t="s">
        <v>743</v>
      </c>
      <c r="X30" s="3" t="s">
        <v>792</v>
      </c>
      <c r="Y30" s="3" t="s">
        <v>851</v>
      </c>
      <c r="AD30" s="3" t="s">
        <v>224</v>
      </c>
      <c r="AF30" s="3" t="s">
        <v>1016</v>
      </c>
      <c r="AG30" s="3" t="s">
        <v>1057</v>
      </c>
    </row>
    <row r="31" spans="1:33" ht="27" x14ac:dyDescent="0.25">
      <c r="A31" t="s">
        <v>453</v>
      </c>
      <c r="D31" s="3" t="s">
        <v>69</v>
      </c>
      <c r="H31" s="3" t="s">
        <v>237</v>
      </c>
      <c r="I31" s="3" t="s">
        <v>281</v>
      </c>
      <c r="M31" s="3" t="s">
        <v>446</v>
      </c>
      <c r="O31" s="3" t="s">
        <v>657</v>
      </c>
      <c r="P31" s="3" t="s">
        <v>514</v>
      </c>
      <c r="Q31" s="3" t="s">
        <v>544</v>
      </c>
      <c r="T31" s="3" t="s">
        <v>341</v>
      </c>
      <c r="V31" s="3" t="s">
        <v>739</v>
      </c>
      <c r="W31" s="3" t="s">
        <v>767</v>
      </c>
      <c r="X31" s="3" t="s">
        <v>793</v>
      </c>
      <c r="Y31" s="3" t="s">
        <v>852</v>
      </c>
      <c r="AD31" s="3" t="s">
        <v>909</v>
      </c>
      <c r="AF31" s="3" t="s">
        <v>1017</v>
      </c>
      <c r="AG31" s="3" t="s">
        <v>763</v>
      </c>
    </row>
    <row r="32" spans="1:33" ht="27" x14ac:dyDescent="0.25">
      <c r="A32" t="s">
        <v>986</v>
      </c>
      <c r="D32" s="3" t="s">
        <v>71</v>
      </c>
      <c r="H32" s="3" t="s">
        <v>238</v>
      </c>
      <c r="I32" s="3" t="s">
        <v>282</v>
      </c>
      <c r="M32" s="3" t="s">
        <v>447</v>
      </c>
      <c r="O32" s="3" t="s">
        <v>658</v>
      </c>
      <c r="P32" s="3" t="s">
        <v>515</v>
      </c>
      <c r="Q32" s="3" t="s">
        <v>545</v>
      </c>
      <c r="T32" s="3" t="s">
        <v>688</v>
      </c>
      <c r="V32" s="3" t="s">
        <v>740</v>
      </c>
      <c r="X32" s="3" t="s">
        <v>794</v>
      </c>
      <c r="Y32" s="3" t="s">
        <v>853</v>
      </c>
      <c r="AD32" s="3" t="s">
        <v>910</v>
      </c>
      <c r="AF32" s="3" t="s">
        <v>1018</v>
      </c>
      <c r="AG32" s="3" t="s">
        <v>1058</v>
      </c>
    </row>
    <row r="33" spans="1:33" ht="27" x14ac:dyDescent="0.25">
      <c r="A33" t="s">
        <v>1155</v>
      </c>
      <c r="D33" s="3" t="s">
        <v>72</v>
      </c>
      <c r="H33" s="3" t="s">
        <v>239</v>
      </c>
      <c r="I33" s="3" t="s">
        <v>285</v>
      </c>
      <c r="M33" s="3" t="s">
        <v>448</v>
      </c>
      <c r="O33" s="3" t="s">
        <v>659</v>
      </c>
      <c r="Q33" s="3" t="s">
        <v>546</v>
      </c>
      <c r="T33" s="3" t="s">
        <v>689</v>
      </c>
      <c r="X33" s="3" t="s">
        <v>795</v>
      </c>
      <c r="Y33" s="3" t="s">
        <v>854</v>
      </c>
      <c r="AD33" s="3" t="s">
        <v>911</v>
      </c>
      <c r="AF33" s="3" t="s">
        <v>1019</v>
      </c>
      <c r="AG33" s="3" t="s">
        <v>1059</v>
      </c>
    </row>
    <row r="34" spans="1:33" ht="36" x14ac:dyDescent="0.25">
      <c r="A34" t="s">
        <v>1134</v>
      </c>
      <c r="D34" s="3" t="s">
        <v>73</v>
      </c>
      <c r="H34" s="3" t="s">
        <v>240</v>
      </c>
      <c r="I34" s="3" t="s">
        <v>286</v>
      </c>
      <c r="M34" s="3" t="s">
        <v>245</v>
      </c>
      <c r="Q34" s="3" t="s">
        <v>547</v>
      </c>
      <c r="T34" s="3" t="s">
        <v>691</v>
      </c>
      <c r="X34" s="3" t="s">
        <v>796</v>
      </c>
      <c r="Y34" s="3" t="s">
        <v>591</v>
      </c>
      <c r="AD34" s="3" t="s">
        <v>912</v>
      </c>
      <c r="AF34" s="3" t="s">
        <v>1020</v>
      </c>
      <c r="AG34" s="3" t="s">
        <v>982</v>
      </c>
    </row>
    <row r="35" spans="1:33" ht="36" x14ac:dyDescent="0.25">
      <c r="A35" t="s">
        <v>1142</v>
      </c>
      <c r="D35" s="3" t="s">
        <v>74</v>
      </c>
      <c r="H35" s="3" t="s">
        <v>241</v>
      </c>
      <c r="I35" s="3" t="s">
        <v>287</v>
      </c>
      <c r="M35" s="3" t="s">
        <v>449</v>
      </c>
      <c r="Q35" s="3" t="s">
        <v>548</v>
      </c>
      <c r="T35" s="3" t="s">
        <v>692</v>
      </c>
      <c r="X35" s="3" t="s">
        <v>103</v>
      </c>
      <c r="Y35" s="3" t="s">
        <v>855</v>
      </c>
      <c r="AD35" s="3" t="s">
        <v>913</v>
      </c>
      <c r="AF35" s="3" t="s">
        <v>1021</v>
      </c>
      <c r="AG35" s="3" t="s">
        <v>1060</v>
      </c>
    </row>
    <row r="36" spans="1:33" ht="27" x14ac:dyDescent="0.25">
      <c r="A36" t="s">
        <v>35</v>
      </c>
      <c r="D36" s="3" t="s">
        <v>59</v>
      </c>
      <c r="H36" s="3" t="s">
        <v>242</v>
      </c>
      <c r="I36" s="3" t="s">
        <v>288</v>
      </c>
      <c r="M36" s="3" t="s">
        <v>450</v>
      </c>
      <c r="Q36" s="3" t="s">
        <v>549</v>
      </c>
      <c r="T36" s="3" t="s">
        <v>690</v>
      </c>
      <c r="X36" s="3" t="s">
        <v>797</v>
      </c>
      <c r="Y36" s="3" t="s">
        <v>856</v>
      </c>
      <c r="AD36" s="3" t="s">
        <v>914</v>
      </c>
      <c r="AF36" s="3" t="s">
        <v>1022</v>
      </c>
      <c r="AG36" s="3" t="s">
        <v>1061</v>
      </c>
    </row>
    <row r="37" spans="1:33" ht="18" x14ac:dyDescent="0.25">
      <c r="D37" s="3" t="s">
        <v>75</v>
      </c>
      <c r="H37" s="3" t="s">
        <v>243</v>
      </c>
      <c r="I37" s="3" t="s">
        <v>289</v>
      </c>
      <c r="M37" s="3" t="s">
        <v>451</v>
      </c>
      <c r="Q37" s="3" t="s">
        <v>550</v>
      </c>
      <c r="T37" s="3" t="s">
        <v>693</v>
      </c>
      <c r="X37" s="3" t="s">
        <v>798</v>
      </c>
      <c r="Y37" s="3" t="s">
        <v>857</v>
      </c>
      <c r="AD37" s="3" t="s">
        <v>915</v>
      </c>
      <c r="AF37" s="3" t="s">
        <v>1023</v>
      </c>
      <c r="AG37" s="3" t="s">
        <v>1062</v>
      </c>
    </row>
    <row r="38" spans="1:33" ht="27" x14ac:dyDescent="0.25">
      <c r="D38" s="3" t="s">
        <v>76</v>
      </c>
      <c r="H38" s="3" t="s">
        <v>244</v>
      </c>
      <c r="I38" s="3" t="s">
        <v>290</v>
      </c>
      <c r="M38" s="3" t="s">
        <v>452</v>
      </c>
      <c r="Q38" s="3" t="s">
        <v>551</v>
      </c>
      <c r="T38" s="3" t="s">
        <v>694</v>
      </c>
      <c r="X38" s="3" t="s">
        <v>799</v>
      </c>
      <c r="Y38" s="3" t="s">
        <v>858</v>
      </c>
      <c r="AD38" s="3" t="s">
        <v>916</v>
      </c>
      <c r="AF38" s="3" t="s">
        <v>1024</v>
      </c>
      <c r="AG38" s="3" t="s">
        <v>1063</v>
      </c>
    </row>
    <row r="39" spans="1:33" ht="18" x14ac:dyDescent="0.25">
      <c r="D39" s="3" t="s">
        <v>77</v>
      </c>
      <c r="H39" s="3" t="s">
        <v>245</v>
      </c>
      <c r="I39" s="3" t="s">
        <v>291</v>
      </c>
      <c r="M39" s="3" t="s">
        <v>453</v>
      </c>
      <c r="Q39" s="3" t="s">
        <v>552</v>
      </c>
      <c r="T39" s="3" t="s">
        <v>695</v>
      </c>
      <c r="X39" s="3" t="s">
        <v>800</v>
      </c>
      <c r="Y39" s="3" t="s">
        <v>859</v>
      </c>
      <c r="AD39" s="3" t="s">
        <v>917</v>
      </c>
      <c r="AF39" s="3" t="s">
        <v>1025</v>
      </c>
      <c r="AG39" s="3" t="s">
        <v>1064</v>
      </c>
    </row>
    <row r="40" spans="1:33" ht="27" x14ac:dyDescent="0.25">
      <c r="D40" s="3" t="s">
        <v>78</v>
      </c>
      <c r="H40" s="3" t="s">
        <v>246</v>
      </c>
      <c r="I40" s="3" t="s">
        <v>292</v>
      </c>
      <c r="M40" s="3" t="s">
        <v>454</v>
      </c>
      <c r="Q40" s="3" t="s">
        <v>90</v>
      </c>
      <c r="X40" s="3" t="s">
        <v>801</v>
      </c>
      <c r="Y40" s="3" t="s">
        <v>149</v>
      </c>
      <c r="AD40" s="3" t="s">
        <v>91</v>
      </c>
      <c r="AF40" s="3" t="s">
        <v>1026</v>
      </c>
      <c r="AG40" s="3" t="s">
        <v>1065</v>
      </c>
    </row>
    <row r="41" spans="1:33" ht="18" x14ac:dyDescent="0.25">
      <c r="D41" s="3" t="s">
        <v>79</v>
      </c>
      <c r="H41" s="3" t="s">
        <v>247</v>
      </c>
      <c r="I41" s="3" t="s">
        <v>293</v>
      </c>
      <c r="M41" s="3" t="s">
        <v>455</v>
      </c>
      <c r="Q41" s="3" t="s">
        <v>553</v>
      </c>
      <c r="X41" s="3" t="s">
        <v>572</v>
      </c>
      <c r="Y41" s="3" t="s">
        <v>860</v>
      </c>
      <c r="AD41" s="3" t="s">
        <v>918</v>
      </c>
      <c r="AF41" s="3" t="s">
        <v>1027</v>
      </c>
      <c r="AG41" s="3" t="s">
        <v>1066</v>
      </c>
    </row>
    <row r="42" spans="1:33" ht="18" x14ac:dyDescent="0.25">
      <c r="D42" s="3" t="s">
        <v>80</v>
      </c>
      <c r="H42" s="3" t="s">
        <v>248</v>
      </c>
      <c r="I42" s="3" t="s">
        <v>294</v>
      </c>
      <c r="M42" s="3" t="s">
        <v>456</v>
      </c>
      <c r="Q42" s="3" t="s">
        <v>554</v>
      </c>
      <c r="X42" s="3" t="s">
        <v>110</v>
      </c>
      <c r="Y42" s="3" t="s">
        <v>861</v>
      </c>
      <c r="AD42" s="3" t="s">
        <v>919</v>
      </c>
      <c r="AF42" s="3" t="s">
        <v>132</v>
      </c>
      <c r="AG42" s="3" t="s">
        <v>1067</v>
      </c>
    </row>
    <row r="43" spans="1:33" ht="45" x14ac:dyDescent="0.25">
      <c r="D43" s="3" t="s">
        <v>81</v>
      </c>
      <c r="H43" s="3" t="s">
        <v>249</v>
      </c>
      <c r="I43" s="3" t="s">
        <v>295</v>
      </c>
      <c r="M43" s="3" t="s">
        <v>457</v>
      </c>
      <c r="Q43" s="3" t="s">
        <v>555</v>
      </c>
      <c r="X43" s="3" t="s">
        <v>802</v>
      </c>
      <c r="AD43" s="3" t="s">
        <v>920</v>
      </c>
      <c r="AF43" s="3" t="s">
        <v>1013</v>
      </c>
      <c r="AG43" s="3" t="s">
        <v>1068</v>
      </c>
    </row>
    <row r="44" spans="1:33" ht="18" x14ac:dyDescent="0.25">
      <c r="D44" s="3" t="s">
        <v>82</v>
      </c>
      <c r="H44" s="3" t="s">
        <v>250</v>
      </c>
      <c r="I44" s="3" t="s">
        <v>296</v>
      </c>
      <c r="M44" s="3" t="s">
        <v>458</v>
      </c>
      <c r="Q44" s="3" t="s">
        <v>556</v>
      </c>
      <c r="X44" s="3" t="s">
        <v>803</v>
      </c>
      <c r="AD44" s="3" t="s">
        <v>921</v>
      </c>
      <c r="AF44" s="3" t="s">
        <v>1028</v>
      </c>
      <c r="AG44" s="3" t="s">
        <v>1069</v>
      </c>
    </row>
    <row r="45" spans="1:33" ht="36" x14ac:dyDescent="0.25">
      <c r="D45" s="3" t="s">
        <v>70</v>
      </c>
      <c r="H45" s="3" t="s">
        <v>251</v>
      </c>
      <c r="I45" s="3" t="s">
        <v>297</v>
      </c>
      <c r="Q45" s="3" t="s">
        <v>557</v>
      </c>
      <c r="X45" s="3" t="s">
        <v>769</v>
      </c>
      <c r="AD45" s="3" t="s">
        <v>922</v>
      </c>
      <c r="AF45" s="3" t="s">
        <v>452</v>
      </c>
    </row>
    <row r="46" spans="1:33" ht="27" x14ac:dyDescent="0.25">
      <c r="D46" s="3" t="s">
        <v>141</v>
      </c>
      <c r="H46" s="3" t="s">
        <v>252</v>
      </c>
      <c r="I46" s="3" t="s">
        <v>298</v>
      </c>
      <c r="Q46" s="3" t="s">
        <v>558</v>
      </c>
      <c r="X46" s="3" t="s">
        <v>805</v>
      </c>
      <c r="AD46" s="3" t="s">
        <v>923</v>
      </c>
      <c r="AF46" s="3" t="s">
        <v>1029</v>
      </c>
    </row>
    <row r="47" spans="1:33" ht="18" x14ac:dyDescent="0.25">
      <c r="D47" s="3" t="s">
        <v>83</v>
      </c>
      <c r="H47" s="3" t="s">
        <v>253</v>
      </c>
      <c r="I47" s="3" t="s">
        <v>99</v>
      </c>
      <c r="Q47" s="3" t="s">
        <v>559</v>
      </c>
      <c r="X47" s="3" t="s">
        <v>806</v>
      </c>
      <c r="AD47" s="3" t="s">
        <v>924</v>
      </c>
      <c r="AF47" s="3" t="s">
        <v>1030</v>
      </c>
    </row>
    <row r="48" spans="1:33" ht="18" x14ac:dyDescent="0.25">
      <c r="D48" s="3" t="s">
        <v>84</v>
      </c>
      <c r="H48" s="3" t="s">
        <v>254</v>
      </c>
      <c r="I48" s="3" t="s">
        <v>300</v>
      </c>
      <c r="Q48" s="3" t="s">
        <v>560</v>
      </c>
      <c r="X48" s="3" t="s">
        <v>807</v>
      </c>
      <c r="AD48" s="3" t="s">
        <v>481</v>
      </c>
      <c r="AF48" s="3" t="s">
        <v>1031</v>
      </c>
    </row>
    <row r="49" spans="4:32" ht="18" x14ac:dyDescent="0.25">
      <c r="D49" s="3" t="s">
        <v>85</v>
      </c>
      <c r="I49" s="3" t="s">
        <v>302</v>
      </c>
      <c r="Q49" s="3" t="s">
        <v>561</v>
      </c>
      <c r="X49" s="3" t="s">
        <v>808</v>
      </c>
      <c r="AD49" s="3" t="s">
        <v>925</v>
      </c>
      <c r="AF49" s="3" t="s">
        <v>1032</v>
      </c>
    </row>
    <row r="50" spans="4:32" ht="18" x14ac:dyDescent="0.25">
      <c r="D50" s="3" t="s">
        <v>86</v>
      </c>
      <c r="I50" s="3" t="s">
        <v>301</v>
      </c>
      <c r="Q50" s="3" t="s">
        <v>562</v>
      </c>
      <c r="X50" s="3" t="s">
        <v>809</v>
      </c>
      <c r="AD50" s="3" t="s">
        <v>926</v>
      </c>
    </row>
    <row r="51" spans="4:32" ht="27" x14ac:dyDescent="0.25">
      <c r="D51" s="3" t="s">
        <v>87</v>
      </c>
      <c r="I51" s="3" t="s">
        <v>299</v>
      </c>
      <c r="Q51" s="3" t="s">
        <v>563</v>
      </c>
      <c r="X51" s="3" t="s">
        <v>588</v>
      </c>
      <c r="AD51" s="3" t="s">
        <v>927</v>
      </c>
    </row>
    <row r="52" spans="4:32" ht="18" x14ac:dyDescent="0.25">
      <c r="D52" s="3" t="s">
        <v>88</v>
      </c>
      <c r="I52" s="3" t="s">
        <v>304</v>
      </c>
      <c r="Q52" s="3" t="s">
        <v>564</v>
      </c>
      <c r="X52" s="3" t="s">
        <v>810</v>
      </c>
      <c r="AD52" s="3" t="s">
        <v>928</v>
      </c>
    </row>
    <row r="53" spans="4:32" ht="18" x14ac:dyDescent="0.25">
      <c r="D53" s="3" t="s">
        <v>89</v>
      </c>
      <c r="I53" s="3" t="s">
        <v>305</v>
      </c>
      <c r="Q53" s="3" t="s">
        <v>565</v>
      </c>
      <c r="X53" s="3" t="s">
        <v>811</v>
      </c>
      <c r="AD53" s="3" t="s">
        <v>929</v>
      </c>
    </row>
    <row r="54" spans="4:32" ht="36" x14ac:dyDescent="0.25">
      <c r="D54" s="3" t="s">
        <v>90</v>
      </c>
      <c r="I54" s="3" t="s">
        <v>306</v>
      </c>
      <c r="Q54" s="3" t="s">
        <v>566</v>
      </c>
      <c r="X54" s="3" t="s">
        <v>819</v>
      </c>
      <c r="AD54" s="3" t="s">
        <v>930</v>
      </c>
    </row>
    <row r="55" spans="4:32" ht="27" x14ac:dyDescent="0.25">
      <c r="D55" s="3" t="s">
        <v>91</v>
      </c>
      <c r="I55" s="3" t="s">
        <v>307</v>
      </c>
      <c r="Q55" s="3" t="s">
        <v>437</v>
      </c>
      <c r="X55" s="3" t="s">
        <v>590</v>
      </c>
      <c r="AD55" s="3" t="s">
        <v>931</v>
      </c>
    </row>
    <row r="56" spans="4:32" ht="18" x14ac:dyDescent="0.25">
      <c r="D56" s="3" t="s">
        <v>92</v>
      </c>
      <c r="I56" s="3" t="s">
        <v>308</v>
      </c>
      <c r="Q56" s="3" t="s">
        <v>567</v>
      </c>
      <c r="X56" s="3" t="s">
        <v>813</v>
      </c>
      <c r="AD56" s="3" t="s">
        <v>932</v>
      </c>
    </row>
    <row r="57" spans="4:32" ht="18" x14ac:dyDescent="0.25">
      <c r="D57" s="3" t="s">
        <v>93</v>
      </c>
      <c r="I57" s="3" t="s">
        <v>309</v>
      </c>
      <c r="Q57" s="3" t="s">
        <v>568</v>
      </c>
      <c r="X57" s="3" t="s">
        <v>243</v>
      </c>
      <c r="AD57" s="3" t="s">
        <v>933</v>
      </c>
    </row>
    <row r="58" spans="4:32" ht="45" x14ac:dyDescent="0.25">
      <c r="D58" s="3" t="s">
        <v>94</v>
      </c>
      <c r="I58" s="3" t="s">
        <v>310</v>
      </c>
      <c r="Q58" s="3" t="s">
        <v>569</v>
      </c>
      <c r="X58" s="3" t="s">
        <v>814</v>
      </c>
      <c r="AD58" s="3" t="s">
        <v>934</v>
      </c>
    </row>
    <row r="59" spans="4:32" ht="18" x14ac:dyDescent="0.25">
      <c r="D59" s="3" t="s">
        <v>95</v>
      </c>
      <c r="I59" s="3" t="s">
        <v>311</v>
      </c>
      <c r="Q59" s="3" t="s">
        <v>570</v>
      </c>
      <c r="X59" s="3" t="s">
        <v>812</v>
      </c>
      <c r="AD59" s="3" t="s">
        <v>935</v>
      </c>
    </row>
    <row r="60" spans="4:32" ht="27" x14ac:dyDescent="0.25">
      <c r="D60" s="3" t="s">
        <v>96</v>
      </c>
      <c r="I60" s="3" t="s">
        <v>312</v>
      </c>
      <c r="Q60" s="3" t="s">
        <v>571</v>
      </c>
      <c r="X60" s="3" t="s">
        <v>138</v>
      </c>
      <c r="AD60" s="3" t="s">
        <v>936</v>
      </c>
    </row>
    <row r="61" spans="4:32" ht="36" x14ac:dyDescent="0.25">
      <c r="D61" s="3" t="s">
        <v>97</v>
      </c>
      <c r="I61" s="3" t="s">
        <v>313</v>
      </c>
      <c r="Q61" s="3" t="s">
        <v>572</v>
      </c>
      <c r="X61" s="3" t="s">
        <v>815</v>
      </c>
      <c r="AD61" s="3" t="s">
        <v>937</v>
      </c>
    </row>
    <row r="62" spans="4:32" x14ac:dyDescent="0.25">
      <c r="D62" s="3" t="s">
        <v>98</v>
      </c>
      <c r="I62" s="3" t="s">
        <v>314</v>
      </c>
      <c r="Q62" s="3" t="s">
        <v>110</v>
      </c>
      <c r="X62" s="3" t="s">
        <v>816</v>
      </c>
      <c r="AD62" s="3" t="s">
        <v>938</v>
      </c>
    </row>
    <row r="63" spans="4:32" ht="18" x14ac:dyDescent="0.25">
      <c r="D63" s="3" t="s">
        <v>99</v>
      </c>
      <c r="I63" s="3" t="s">
        <v>315</v>
      </c>
      <c r="Q63" s="3" t="s">
        <v>573</v>
      </c>
      <c r="X63" s="3" t="s">
        <v>817</v>
      </c>
      <c r="AD63" s="3" t="s">
        <v>939</v>
      </c>
    </row>
    <row r="64" spans="4:32" ht="18" x14ac:dyDescent="0.25">
      <c r="D64" s="3" t="s">
        <v>100</v>
      </c>
      <c r="I64" s="3" t="s">
        <v>316</v>
      </c>
      <c r="Q64" s="3" t="s">
        <v>574</v>
      </c>
      <c r="X64" s="3" t="s">
        <v>818</v>
      </c>
      <c r="AD64" s="3" t="s">
        <v>940</v>
      </c>
    </row>
    <row r="65" spans="4:30" ht="27" x14ac:dyDescent="0.25">
      <c r="D65" s="3" t="s">
        <v>101</v>
      </c>
      <c r="I65" s="3" t="s">
        <v>317</v>
      </c>
      <c r="Q65" s="3" t="s">
        <v>575</v>
      </c>
      <c r="X65" s="3" t="s">
        <v>820</v>
      </c>
      <c r="AD65" s="3" t="s">
        <v>941</v>
      </c>
    </row>
    <row r="66" spans="4:30" ht="18" x14ac:dyDescent="0.25">
      <c r="D66" s="3" t="s">
        <v>102</v>
      </c>
      <c r="I66" s="3" t="s">
        <v>318</v>
      </c>
      <c r="Q66" s="3" t="s">
        <v>576</v>
      </c>
      <c r="X66" s="3" t="s">
        <v>821</v>
      </c>
      <c r="AD66" s="3" t="s">
        <v>942</v>
      </c>
    </row>
    <row r="67" spans="4:30" ht="18" x14ac:dyDescent="0.25">
      <c r="D67" s="3" t="s">
        <v>103</v>
      </c>
      <c r="I67" s="3" t="s">
        <v>319</v>
      </c>
      <c r="Q67" s="3" t="s">
        <v>577</v>
      </c>
      <c r="AD67" s="3" t="s">
        <v>943</v>
      </c>
    </row>
    <row r="68" spans="4:30" ht="18" x14ac:dyDescent="0.25">
      <c r="D68" s="3" t="s">
        <v>104</v>
      </c>
      <c r="I68" s="3" t="s">
        <v>320</v>
      </c>
      <c r="Q68" s="3" t="s">
        <v>578</v>
      </c>
      <c r="AD68" s="3" t="s">
        <v>122</v>
      </c>
    </row>
    <row r="69" spans="4:30" ht="27" x14ac:dyDescent="0.25">
      <c r="D69" s="3" t="s">
        <v>105</v>
      </c>
      <c r="I69" s="3" t="s">
        <v>321</v>
      </c>
      <c r="Q69" s="3" t="s">
        <v>579</v>
      </c>
      <c r="AD69" s="3" t="s">
        <v>944</v>
      </c>
    </row>
    <row r="70" spans="4:30" ht="18" x14ac:dyDescent="0.25">
      <c r="D70" s="3" t="s">
        <v>106</v>
      </c>
      <c r="I70" s="3" t="s">
        <v>322</v>
      </c>
      <c r="Q70" s="3" t="s">
        <v>580</v>
      </c>
      <c r="AD70" s="3" t="s">
        <v>945</v>
      </c>
    </row>
    <row r="71" spans="4:30" ht="18" x14ac:dyDescent="0.25">
      <c r="D71" s="3" t="s">
        <v>38</v>
      </c>
      <c r="I71" s="3" t="s">
        <v>323</v>
      </c>
      <c r="Q71" s="3" t="s">
        <v>581</v>
      </c>
      <c r="AD71" s="3" t="s">
        <v>946</v>
      </c>
    </row>
    <row r="72" spans="4:30" ht="18" x14ac:dyDescent="0.25">
      <c r="D72" s="3" t="s">
        <v>107</v>
      </c>
      <c r="I72" s="3" t="s">
        <v>324</v>
      </c>
      <c r="Q72" s="3" t="s">
        <v>582</v>
      </c>
      <c r="AD72" s="3" t="s">
        <v>947</v>
      </c>
    </row>
    <row r="73" spans="4:30" ht="18" x14ac:dyDescent="0.25">
      <c r="D73" s="3" t="s">
        <v>108</v>
      </c>
      <c r="I73" s="3" t="s">
        <v>325</v>
      </c>
      <c r="Q73" s="3" t="s">
        <v>583</v>
      </c>
      <c r="AD73" s="3" t="s">
        <v>948</v>
      </c>
    </row>
    <row r="74" spans="4:30" ht="36" x14ac:dyDescent="0.25">
      <c r="D74" s="3" t="s">
        <v>109</v>
      </c>
      <c r="I74" s="3" t="s">
        <v>326</v>
      </c>
      <c r="Q74" s="3" t="s">
        <v>584</v>
      </c>
      <c r="AD74" s="3" t="s">
        <v>949</v>
      </c>
    </row>
    <row r="75" spans="4:30" ht="18" x14ac:dyDescent="0.25">
      <c r="D75" s="3" t="s">
        <v>110</v>
      </c>
      <c r="I75" s="3" t="s">
        <v>327</v>
      </c>
      <c r="Q75" s="3" t="s">
        <v>585</v>
      </c>
      <c r="AD75" s="3" t="s">
        <v>950</v>
      </c>
    </row>
    <row r="76" spans="4:30" ht="36" x14ac:dyDescent="0.25">
      <c r="D76" s="3" t="s">
        <v>112</v>
      </c>
      <c r="I76" s="3" t="s">
        <v>328</v>
      </c>
      <c r="Q76" s="3" t="s">
        <v>586</v>
      </c>
      <c r="AD76" s="3" t="s">
        <v>951</v>
      </c>
    </row>
    <row r="77" spans="4:30" ht="27" x14ac:dyDescent="0.25">
      <c r="D77" s="3" t="s">
        <v>111</v>
      </c>
      <c r="I77" s="3" t="s">
        <v>329</v>
      </c>
      <c r="Q77" s="3" t="s">
        <v>588</v>
      </c>
      <c r="AD77" s="3" t="s">
        <v>138</v>
      </c>
    </row>
    <row r="78" spans="4:30" ht="45" x14ac:dyDescent="0.25">
      <c r="D78" s="3" t="s">
        <v>113</v>
      </c>
      <c r="I78" s="3" t="s">
        <v>330</v>
      </c>
      <c r="Q78" s="3" t="s">
        <v>589</v>
      </c>
      <c r="AD78" s="3" t="s">
        <v>952</v>
      </c>
    </row>
    <row r="79" spans="4:30" ht="27" x14ac:dyDescent="0.25">
      <c r="D79" s="3" t="s">
        <v>114</v>
      </c>
      <c r="I79" s="3" t="s">
        <v>331</v>
      </c>
      <c r="Q79" s="3" t="s">
        <v>590</v>
      </c>
      <c r="AD79" s="3" t="s">
        <v>953</v>
      </c>
    </row>
    <row r="80" spans="4:30" ht="27" x14ac:dyDescent="0.25">
      <c r="D80" s="3" t="s">
        <v>115</v>
      </c>
      <c r="I80" s="3" t="s">
        <v>332</v>
      </c>
      <c r="Q80" s="3" t="s">
        <v>591</v>
      </c>
      <c r="AD80" s="3" t="s">
        <v>954</v>
      </c>
    </row>
    <row r="81" spans="4:30" ht="27" x14ac:dyDescent="0.25">
      <c r="D81" s="3" t="s">
        <v>116</v>
      </c>
      <c r="I81" s="3" t="s">
        <v>333</v>
      </c>
      <c r="Q81" s="3" t="s">
        <v>128</v>
      </c>
      <c r="AD81" s="3" t="s">
        <v>955</v>
      </c>
    </row>
    <row r="82" spans="4:30" ht="27" x14ac:dyDescent="0.25">
      <c r="D82" s="3" t="s">
        <v>117</v>
      </c>
      <c r="I82" s="3" t="s">
        <v>334</v>
      </c>
      <c r="Q82" s="3" t="s">
        <v>592</v>
      </c>
      <c r="AD82" s="3" t="s">
        <v>453</v>
      </c>
    </row>
    <row r="83" spans="4:30" ht="18" x14ac:dyDescent="0.25">
      <c r="D83" s="3" t="s">
        <v>118</v>
      </c>
      <c r="I83" s="3" t="s">
        <v>335</v>
      </c>
      <c r="Q83" s="3" t="s">
        <v>593</v>
      </c>
      <c r="AD83" s="3" t="s">
        <v>956</v>
      </c>
    </row>
    <row r="84" spans="4:30" ht="27" x14ac:dyDescent="0.25">
      <c r="D84" s="3" t="s">
        <v>119</v>
      </c>
      <c r="I84" s="3" t="s">
        <v>336</v>
      </c>
      <c r="Q84" s="3" t="s">
        <v>594</v>
      </c>
      <c r="AD84" s="3" t="s">
        <v>957</v>
      </c>
    </row>
    <row r="85" spans="4:30" ht="18" x14ac:dyDescent="0.25">
      <c r="D85" s="3" t="s">
        <v>120</v>
      </c>
      <c r="I85" s="3" t="s">
        <v>337</v>
      </c>
      <c r="Q85" s="3" t="s">
        <v>595</v>
      </c>
      <c r="AD85" s="3" t="s">
        <v>958</v>
      </c>
    </row>
    <row r="86" spans="4:30" ht="27" x14ac:dyDescent="0.25">
      <c r="D86" s="3" t="s">
        <v>121</v>
      </c>
      <c r="I86" s="3" t="s">
        <v>338</v>
      </c>
      <c r="Q86" s="3" t="s">
        <v>596</v>
      </c>
      <c r="AD86" s="3" t="s">
        <v>959</v>
      </c>
    </row>
    <row r="87" spans="4:30" ht="36" x14ac:dyDescent="0.25">
      <c r="D87" s="3" t="s">
        <v>122</v>
      </c>
      <c r="I87" s="3" t="s">
        <v>339</v>
      </c>
      <c r="Q87" s="3" t="s">
        <v>597</v>
      </c>
      <c r="AD87" s="3" t="s">
        <v>960</v>
      </c>
    </row>
    <row r="88" spans="4:30" ht="18" x14ac:dyDescent="0.25">
      <c r="D88" s="3" t="s">
        <v>123</v>
      </c>
      <c r="I88" s="3" t="s">
        <v>341</v>
      </c>
      <c r="Q88" s="3" t="s">
        <v>598</v>
      </c>
      <c r="AD88" s="3" t="s">
        <v>253</v>
      </c>
    </row>
    <row r="89" spans="4:30" ht="27" x14ac:dyDescent="0.25">
      <c r="D89" s="3" t="s">
        <v>124</v>
      </c>
      <c r="I89" s="3" t="s">
        <v>342</v>
      </c>
      <c r="Q89" s="3" t="s">
        <v>599</v>
      </c>
      <c r="AD89" s="3" t="s">
        <v>961</v>
      </c>
    </row>
    <row r="90" spans="4:30" ht="18" x14ac:dyDescent="0.25">
      <c r="D90" s="3" t="s">
        <v>125</v>
      </c>
      <c r="I90" s="3" t="s">
        <v>343</v>
      </c>
      <c r="Q90" s="3" t="s">
        <v>600</v>
      </c>
    </row>
    <row r="91" spans="4:30" ht="45" x14ac:dyDescent="0.25">
      <c r="D91" s="3" t="s">
        <v>126</v>
      </c>
      <c r="I91" s="3" t="s">
        <v>340</v>
      </c>
      <c r="Q91" s="3" t="s">
        <v>601</v>
      </c>
    </row>
    <row r="92" spans="4:30" ht="18" x14ac:dyDescent="0.25">
      <c r="D92" s="3" t="s">
        <v>127</v>
      </c>
      <c r="I92" s="3" t="s">
        <v>344</v>
      </c>
      <c r="Q92" s="3" t="s">
        <v>602</v>
      </c>
    </row>
    <row r="93" spans="4:30" ht="27" x14ac:dyDescent="0.25">
      <c r="D93" s="3" t="s">
        <v>128</v>
      </c>
      <c r="I93" s="3" t="s">
        <v>345</v>
      </c>
      <c r="Q93" s="3" t="s">
        <v>603</v>
      </c>
    </row>
    <row r="94" spans="4:30" ht="27" x14ac:dyDescent="0.25">
      <c r="D94" s="3" t="s">
        <v>129</v>
      </c>
      <c r="I94" s="3" t="s">
        <v>346</v>
      </c>
      <c r="Q94" s="3" t="s">
        <v>604</v>
      </c>
    </row>
    <row r="95" spans="4:30" ht="36" x14ac:dyDescent="0.25">
      <c r="D95" s="3" t="s">
        <v>130</v>
      </c>
      <c r="I95" s="3" t="s">
        <v>347</v>
      </c>
      <c r="Q95" s="3" t="s">
        <v>605</v>
      </c>
    </row>
    <row r="96" spans="4:30" ht="27" x14ac:dyDescent="0.25">
      <c r="D96" s="3" t="s">
        <v>131</v>
      </c>
      <c r="I96" s="3" t="s">
        <v>349</v>
      </c>
      <c r="Q96" s="3" t="s">
        <v>606</v>
      </c>
    </row>
    <row r="97" spans="4:17" x14ac:dyDescent="0.25">
      <c r="D97" s="3" t="s">
        <v>132</v>
      </c>
      <c r="I97" s="3" t="s">
        <v>348</v>
      </c>
      <c r="Q97" s="3" t="s">
        <v>607</v>
      </c>
    </row>
    <row r="98" spans="4:17" ht="45" x14ac:dyDescent="0.25">
      <c r="D98" s="3" t="s">
        <v>133</v>
      </c>
      <c r="I98" s="3" t="s">
        <v>350</v>
      </c>
      <c r="Q98" s="3" t="s">
        <v>608</v>
      </c>
    </row>
    <row r="99" spans="4:17" ht="36" x14ac:dyDescent="0.25">
      <c r="D99" s="3" t="s">
        <v>134</v>
      </c>
      <c r="I99" s="3" t="s">
        <v>351</v>
      </c>
      <c r="Q99" s="3" t="s">
        <v>609</v>
      </c>
    </row>
    <row r="100" spans="4:17" ht="18" x14ac:dyDescent="0.25">
      <c r="D100" s="3" t="s">
        <v>135</v>
      </c>
      <c r="I100" s="3" t="s">
        <v>352</v>
      </c>
      <c r="Q100" s="3" t="s">
        <v>610</v>
      </c>
    </row>
    <row r="101" spans="4:17" ht="18" x14ac:dyDescent="0.25">
      <c r="D101" s="3" t="s">
        <v>136</v>
      </c>
      <c r="I101" s="3" t="s">
        <v>354</v>
      </c>
      <c r="Q101" s="3" t="s">
        <v>611</v>
      </c>
    </row>
    <row r="102" spans="4:17" ht="27" x14ac:dyDescent="0.25">
      <c r="D102" s="3" t="s">
        <v>137</v>
      </c>
      <c r="I102" s="3" t="s">
        <v>353</v>
      </c>
      <c r="Q102" s="3" t="s">
        <v>612</v>
      </c>
    </row>
    <row r="103" spans="4:17" ht="27" x14ac:dyDescent="0.25">
      <c r="D103" s="3" t="s">
        <v>138</v>
      </c>
      <c r="I103" s="3" t="s">
        <v>355</v>
      </c>
      <c r="Q103" s="3" t="s">
        <v>613</v>
      </c>
    </row>
    <row r="104" spans="4:17" ht="36" x14ac:dyDescent="0.25">
      <c r="D104" s="3" t="s">
        <v>48</v>
      </c>
      <c r="I104" s="3" t="s">
        <v>356</v>
      </c>
      <c r="Q104" s="3" t="s">
        <v>614</v>
      </c>
    </row>
    <row r="105" spans="4:17" ht="27" x14ac:dyDescent="0.25">
      <c r="D105" s="3" t="s">
        <v>139</v>
      </c>
      <c r="I105" s="3" t="s">
        <v>357</v>
      </c>
      <c r="Q105" s="3" t="s">
        <v>615</v>
      </c>
    </row>
    <row r="106" spans="4:17" ht="27" x14ac:dyDescent="0.25">
      <c r="D106" s="3" t="s">
        <v>140</v>
      </c>
      <c r="I106" s="3" t="s">
        <v>358</v>
      </c>
      <c r="Q106" s="3" t="s">
        <v>617</v>
      </c>
    </row>
    <row r="107" spans="4:17" x14ac:dyDescent="0.25">
      <c r="D107" s="3" t="s">
        <v>142</v>
      </c>
      <c r="I107" s="3" t="s">
        <v>359</v>
      </c>
      <c r="Q107" s="3" t="s">
        <v>618</v>
      </c>
    </row>
    <row r="108" spans="4:17" x14ac:dyDescent="0.25">
      <c r="D108" s="3" t="s">
        <v>143</v>
      </c>
      <c r="I108" s="3" t="s">
        <v>360</v>
      </c>
      <c r="Q108" s="3" t="s">
        <v>156</v>
      </c>
    </row>
    <row r="109" spans="4:17" ht="18" x14ac:dyDescent="0.25">
      <c r="D109" s="3" t="s">
        <v>144</v>
      </c>
      <c r="I109" s="3" t="s">
        <v>361</v>
      </c>
      <c r="Q109" s="3" t="s">
        <v>619</v>
      </c>
    </row>
    <row r="110" spans="4:17" x14ac:dyDescent="0.25">
      <c r="D110" s="3" t="s">
        <v>145</v>
      </c>
      <c r="I110" s="3" t="s">
        <v>362</v>
      </c>
      <c r="Q110" s="3" t="s">
        <v>620</v>
      </c>
    </row>
    <row r="111" spans="4:17" ht="36" x14ac:dyDescent="0.25">
      <c r="D111" s="3" t="s">
        <v>146</v>
      </c>
      <c r="I111" s="3" t="s">
        <v>363</v>
      </c>
      <c r="Q111" s="3" t="s">
        <v>616</v>
      </c>
    </row>
    <row r="112" spans="4:17" ht="18" x14ac:dyDescent="0.25">
      <c r="D112" s="3" t="s">
        <v>147</v>
      </c>
      <c r="I112" s="3" t="s">
        <v>364</v>
      </c>
      <c r="Q112" s="3" t="s">
        <v>621</v>
      </c>
    </row>
    <row r="113" spans="4:17" ht="18" x14ac:dyDescent="0.25">
      <c r="D113" s="3" t="s">
        <v>148</v>
      </c>
      <c r="I113" s="3" t="s">
        <v>365</v>
      </c>
      <c r="Q113" s="3" t="s">
        <v>622</v>
      </c>
    </row>
    <row r="114" spans="4:17" x14ac:dyDescent="0.25">
      <c r="D114" s="3" t="s">
        <v>149</v>
      </c>
      <c r="I114" s="3" t="s">
        <v>366</v>
      </c>
      <c r="Q114" s="3" t="s">
        <v>623</v>
      </c>
    </row>
    <row r="115" spans="4:17" x14ac:dyDescent="0.25">
      <c r="D115" s="3" t="s">
        <v>150</v>
      </c>
      <c r="I115" s="3" t="s">
        <v>367</v>
      </c>
      <c r="Q115" s="3" t="s">
        <v>624</v>
      </c>
    </row>
    <row r="116" spans="4:17" x14ac:dyDescent="0.25">
      <c r="D116" s="3" t="s">
        <v>151</v>
      </c>
      <c r="I116" s="3" t="s">
        <v>257</v>
      </c>
      <c r="Q116" s="3" t="s">
        <v>625</v>
      </c>
    </row>
    <row r="117" spans="4:17" ht="18" x14ac:dyDescent="0.25">
      <c r="D117" s="3" t="s">
        <v>152</v>
      </c>
      <c r="I117" s="3" t="s">
        <v>368</v>
      </c>
      <c r="Q117" s="3" t="s">
        <v>626</v>
      </c>
    </row>
    <row r="118" spans="4:17" ht="18" x14ac:dyDescent="0.25">
      <c r="D118" s="3" t="s">
        <v>153</v>
      </c>
      <c r="I118" s="3" t="s">
        <v>369</v>
      </c>
      <c r="Q118" s="3" t="s">
        <v>627</v>
      </c>
    </row>
    <row r="119" spans="4:17" ht="18" x14ac:dyDescent="0.25">
      <c r="D119" s="3" t="s">
        <v>154</v>
      </c>
      <c r="I119" s="3" t="s">
        <v>370</v>
      </c>
    </row>
    <row r="120" spans="4:17" x14ac:dyDescent="0.25">
      <c r="D120" s="3" t="s">
        <v>155</v>
      </c>
      <c r="I120" s="3" t="s">
        <v>371</v>
      </c>
    </row>
    <row r="121" spans="4:17" x14ac:dyDescent="0.25">
      <c r="D121" s="3" t="s">
        <v>156</v>
      </c>
      <c r="I121" s="3" t="s">
        <v>372</v>
      </c>
    </row>
    <row r="122" spans="4:17" ht="18" x14ac:dyDescent="0.25">
      <c r="D122" s="3" t="s">
        <v>157</v>
      </c>
      <c r="I122" s="3" t="s">
        <v>373</v>
      </c>
    </row>
    <row r="123" spans="4:17" ht="18" x14ac:dyDescent="0.25">
      <c r="D123" s="3" t="s">
        <v>158</v>
      </c>
      <c r="I123" s="3" t="s">
        <v>303</v>
      </c>
    </row>
    <row r="124" spans="4:17" ht="18" x14ac:dyDescent="0.25">
      <c r="D124" s="3" t="s">
        <v>159</v>
      </c>
      <c r="I124" s="3" t="s">
        <v>374</v>
      </c>
    </row>
    <row r="125" spans="4:17" ht="18" x14ac:dyDescent="0.25">
      <c r="D125" s="3" t="s">
        <v>160</v>
      </c>
      <c r="I125" s="3" t="s">
        <v>375</v>
      </c>
    </row>
    <row r="126" spans="4:17" x14ac:dyDescent="0.25">
      <c r="D126" s="3" t="s">
        <v>161</v>
      </c>
    </row>
    <row r="127" spans="4:17" ht="18" x14ac:dyDescent="0.25">
      <c r="D127" s="3" t="s">
        <v>162</v>
      </c>
    </row>
  </sheetData>
  <sheetProtection algorithmName="SHA-512" hashValue="V+i3dNFZEG+3WYAe1ejbH3/rt7m4jdqqeiWQW+O/7rr0i5vgDct86ddxuX99RdhQ0XDdAOpH/yWAiQsl39FP8w==" saltValue="kkclZYomxwBVBNKM+4SfLg==" spinCount="100000" sheet="1" objects="1" scenarios="1"/>
  <sortState ref="D2:D127">
    <sortCondition ref="D2:D127"/>
  </sortState>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
    <tabColor rgb="FF92D050"/>
  </sheetPr>
  <dimension ref="A1:B1439"/>
  <sheetViews>
    <sheetView workbookViewId="0"/>
  </sheetViews>
  <sheetFormatPr baseColWidth="10" defaultColWidth="10.85546875" defaultRowHeight="15" x14ac:dyDescent="0.25"/>
  <cols>
    <col min="1" max="1" width="11.42578125" style="16"/>
    <col min="2" max="2" width="103.42578125" style="17" customWidth="1"/>
  </cols>
  <sheetData>
    <row r="1" spans="1:2" x14ac:dyDescent="0.25">
      <c r="A1" s="16" t="s">
        <v>1173</v>
      </c>
      <c r="B1" s="16" t="s">
        <v>2612</v>
      </c>
    </row>
    <row r="2" spans="1:2" x14ac:dyDescent="0.25">
      <c r="A2" s="16">
        <v>800003529</v>
      </c>
      <c r="B2" s="17" t="s">
        <v>1174</v>
      </c>
    </row>
    <row r="3" spans="1:2" x14ac:dyDescent="0.25">
      <c r="A3" s="16">
        <v>800009090</v>
      </c>
      <c r="B3" s="17" t="s">
        <v>1175</v>
      </c>
    </row>
    <row r="4" spans="1:2" x14ac:dyDescent="0.25">
      <c r="A4" s="16">
        <v>800010537</v>
      </c>
      <c r="B4" s="17" t="s">
        <v>1176</v>
      </c>
    </row>
    <row r="5" spans="1:2" x14ac:dyDescent="0.25">
      <c r="A5" s="16">
        <v>800012645</v>
      </c>
      <c r="B5" s="17" t="s">
        <v>1177</v>
      </c>
    </row>
    <row r="6" spans="1:2" x14ac:dyDescent="0.25">
      <c r="A6" s="16">
        <v>800013066</v>
      </c>
      <c r="B6" s="17" t="s">
        <v>1178</v>
      </c>
    </row>
    <row r="7" spans="1:2" x14ac:dyDescent="0.25">
      <c r="A7" s="16">
        <v>800013945</v>
      </c>
      <c r="B7" s="17" t="s">
        <v>1179</v>
      </c>
    </row>
    <row r="8" spans="1:2" x14ac:dyDescent="0.25">
      <c r="A8" s="16">
        <v>800014727</v>
      </c>
      <c r="B8" s="17" t="s">
        <v>1180</v>
      </c>
    </row>
    <row r="9" spans="1:2" x14ac:dyDescent="0.25">
      <c r="A9" s="16">
        <v>800016947</v>
      </c>
      <c r="B9" s="17" t="s">
        <v>1181</v>
      </c>
    </row>
    <row r="10" spans="1:2" x14ac:dyDescent="0.25">
      <c r="A10" s="16">
        <v>800019459</v>
      </c>
      <c r="B10" s="17" t="s">
        <v>1182</v>
      </c>
    </row>
    <row r="11" spans="1:2" x14ac:dyDescent="0.25">
      <c r="A11" s="16">
        <v>800035550</v>
      </c>
      <c r="B11" s="17" t="s">
        <v>1183</v>
      </c>
    </row>
    <row r="12" spans="1:2" x14ac:dyDescent="0.25">
      <c r="A12" s="16">
        <v>800038563</v>
      </c>
      <c r="B12" s="17" t="s">
        <v>1184</v>
      </c>
    </row>
    <row r="13" spans="1:2" x14ac:dyDescent="0.25">
      <c r="A13" s="16">
        <v>800039840</v>
      </c>
      <c r="B13" s="17" t="s">
        <v>1185</v>
      </c>
    </row>
    <row r="14" spans="1:2" x14ac:dyDescent="0.25">
      <c r="A14" s="16">
        <v>800040208</v>
      </c>
      <c r="B14" s="17" t="s">
        <v>1186</v>
      </c>
    </row>
    <row r="15" spans="1:2" x14ac:dyDescent="0.25">
      <c r="A15" s="16">
        <v>800043194</v>
      </c>
      <c r="B15" s="17" t="s">
        <v>1187</v>
      </c>
    </row>
    <row r="16" spans="1:2" x14ac:dyDescent="0.25">
      <c r="A16" s="16">
        <v>800043253</v>
      </c>
      <c r="B16" s="17" t="s">
        <v>1188</v>
      </c>
    </row>
    <row r="17" spans="1:2" x14ac:dyDescent="0.25">
      <c r="A17" s="16">
        <v>800044071</v>
      </c>
      <c r="B17" s="17" t="s">
        <v>1189</v>
      </c>
    </row>
    <row r="18" spans="1:2" x14ac:dyDescent="0.25">
      <c r="A18" s="16">
        <v>800044075</v>
      </c>
      <c r="B18" s="17" t="s">
        <v>1190</v>
      </c>
    </row>
    <row r="19" spans="1:2" x14ac:dyDescent="0.25">
      <c r="A19" s="16">
        <v>800044079</v>
      </c>
      <c r="B19" s="17" t="s">
        <v>1191</v>
      </c>
    </row>
    <row r="20" spans="1:2" x14ac:dyDescent="0.25">
      <c r="A20" s="16">
        <v>800044241</v>
      </c>
      <c r="B20" s="17" t="s">
        <v>1192</v>
      </c>
    </row>
    <row r="21" spans="1:2" x14ac:dyDescent="0.25">
      <c r="A21" s="16">
        <v>800044434</v>
      </c>
      <c r="B21" s="17" t="s">
        <v>1193</v>
      </c>
    </row>
    <row r="22" spans="1:2" x14ac:dyDescent="0.25">
      <c r="A22" s="16">
        <v>800044530</v>
      </c>
      <c r="B22" s="17" t="s">
        <v>1194</v>
      </c>
    </row>
    <row r="23" spans="1:2" x14ac:dyDescent="0.25">
      <c r="A23" s="16">
        <v>800045122</v>
      </c>
      <c r="B23" s="17" t="s">
        <v>1195</v>
      </c>
    </row>
    <row r="24" spans="1:2" x14ac:dyDescent="0.25">
      <c r="A24" s="16">
        <v>800045547</v>
      </c>
      <c r="B24" s="17" t="s">
        <v>1196</v>
      </c>
    </row>
    <row r="25" spans="1:2" x14ac:dyDescent="0.25">
      <c r="A25" s="16">
        <v>800045909</v>
      </c>
      <c r="B25" s="17" t="s">
        <v>1197</v>
      </c>
    </row>
    <row r="26" spans="1:2" x14ac:dyDescent="0.25">
      <c r="A26" s="16">
        <v>800048102</v>
      </c>
      <c r="B26" s="17" t="s">
        <v>1198</v>
      </c>
    </row>
    <row r="27" spans="1:2" x14ac:dyDescent="0.25">
      <c r="A27" s="16">
        <v>800049337</v>
      </c>
      <c r="B27" s="17" t="s">
        <v>1199</v>
      </c>
    </row>
    <row r="28" spans="1:2" x14ac:dyDescent="0.25">
      <c r="A28" s="16">
        <v>800049697</v>
      </c>
      <c r="B28" s="17" t="s">
        <v>1200</v>
      </c>
    </row>
    <row r="29" spans="1:2" x14ac:dyDescent="0.25">
      <c r="A29" s="16">
        <v>800050385</v>
      </c>
      <c r="B29" s="17" t="s">
        <v>1201</v>
      </c>
    </row>
    <row r="30" spans="1:2" x14ac:dyDescent="0.25">
      <c r="A30" s="16">
        <v>800050722</v>
      </c>
      <c r="B30" s="17" t="s">
        <v>1202</v>
      </c>
    </row>
    <row r="31" spans="1:2" x14ac:dyDescent="0.25">
      <c r="A31" s="16">
        <v>800054940</v>
      </c>
      <c r="B31" s="17" t="s">
        <v>1203</v>
      </c>
    </row>
    <row r="32" spans="1:2" x14ac:dyDescent="0.25">
      <c r="A32" s="16">
        <v>800055169</v>
      </c>
      <c r="B32" s="17" t="s">
        <v>1204</v>
      </c>
    </row>
    <row r="33" spans="1:2" x14ac:dyDescent="0.25">
      <c r="A33" s="16">
        <v>800055599</v>
      </c>
      <c r="B33" s="17" t="s">
        <v>1205</v>
      </c>
    </row>
    <row r="34" spans="1:2" x14ac:dyDescent="0.25">
      <c r="A34" s="16">
        <v>800055759</v>
      </c>
      <c r="B34" s="17" t="s">
        <v>1206</v>
      </c>
    </row>
    <row r="35" spans="1:2" x14ac:dyDescent="0.25">
      <c r="A35" s="16">
        <v>800055833</v>
      </c>
      <c r="B35" s="17" t="s">
        <v>1207</v>
      </c>
    </row>
    <row r="36" spans="1:2" x14ac:dyDescent="0.25">
      <c r="A36" s="16">
        <v>800056230</v>
      </c>
      <c r="B36" s="17" t="s">
        <v>1208</v>
      </c>
    </row>
    <row r="37" spans="1:2" x14ac:dyDescent="0.25">
      <c r="A37" s="16">
        <v>800058000</v>
      </c>
      <c r="B37" s="17" t="s">
        <v>1209</v>
      </c>
    </row>
    <row r="38" spans="1:2" x14ac:dyDescent="0.25">
      <c r="A38" s="16">
        <v>800058286</v>
      </c>
      <c r="B38" s="17" t="s">
        <v>1210</v>
      </c>
    </row>
    <row r="39" spans="1:2" x14ac:dyDescent="0.25">
      <c r="A39" s="16">
        <v>800058652</v>
      </c>
      <c r="B39" s="17" t="s">
        <v>1211</v>
      </c>
    </row>
    <row r="40" spans="1:2" x14ac:dyDescent="0.25">
      <c r="A40" s="16">
        <v>800059552</v>
      </c>
      <c r="B40" s="17" t="s">
        <v>1212</v>
      </c>
    </row>
    <row r="41" spans="1:2" x14ac:dyDescent="0.25">
      <c r="A41" s="16">
        <v>800059782</v>
      </c>
      <c r="B41" s="17" t="s">
        <v>1213</v>
      </c>
    </row>
    <row r="42" spans="1:2" x14ac:dyDescent="0.25">
      <c r="A42" s="16">
        <v>800060957</v>
      </c>
      <c r="B42" s="17" t="s">
        <v>1214</v>
      </c>
    </row>
    <row r="43" spans="1:2" x14ac:dyDescent="0.25">
      <c r="A43" s="16">
        <v>800060961</v>
      </c>
      <c r="B43" s="17" t="s">
        <v>1215</v>
      </c>
    </row>
    <row r="44" spans="1:2" x14ac:dyDescent="0.25">
      <c r="A44" s="16">
        <v>800061412</v>
      </c>
      <c r="B44" s="17" t="s">
        <v>1216</v>
      </c>
    </row>
    <row r="45" spans="1:2" x14ac:dyDescent="0.25">
      <c r="A45" s="16">
        <v>800061516</v>
      </c>
      <c r="B45" s="17" t="s">
        <v>1217</v>
      </c>
    </row>
    <row r="46" spans="1:2" x14ac:dyDescent="0.25">
      <c r="A46" s="16">
        <v>800061618</v>
      </c>
      <c r="B46" s="17" t="s">
        <v>1218</v>
      </c>
    </row>
    <row r="47" spans="1:2" x14ac:dyDescent="0.25">
      <c r="A47" s="16">
        <v>800061689</v>
      </c>
      <c r="B47" s="17" t="s">
        <v>1219</v>
      </c>
    </row>
    <row r="48" spans="1:2" x14ac:dyDescent="0.25">
      <c r="A48" s="16">
        <v>800061842</v>
      </c>
      <c r="B48" s="17" t="s">
        <v>1220</v>
      </c>
    </row>
    <row r="49" spans="1:2" x14ac:dyDescent="0.25">
      <c r="A49" s="16">
        <v>800061856</v>
      </c>
      <c r="B49" s="17" t="s">
        <v>1221</v>
      </c>
    </row>
    <row r="50" spans="1:2" x14ac:dyDescent="0.25">
      <c r="A50" s="16">
        <v>800061990</v>
      </c>
      <c r="B50" s="17" t="s">
        <v>1222</v>
      </c>
    </row>
    <row r="51" spans="1:2" x14ac:dyDescent="0.25">
      <c r="A51" s="16">
        <v>800062338</v>
      </c>
      <c r="B51" s="17" t="s">
        <v>1223</v>
      </c>
    </row>
    <row r="52" spans="1:2" x14ac:dyDescent="0.25">
      <c r="A52" s="16">
        <v>800062364</v>
      </c>
      <c r="B52" s="17" t="s">
        <v>1224</v>
      </c>
    </row>
    <row r="53" spans="1:2" x14ac:dyDescent="0.25">
      <c r="A53" s="16">
        <v>800062376</v>
      </c>
      <c r="B53" s="17" t="s">
        <v>1225</v>
      </c>
    </row>
    <row r="54" spans="1:2" x14ac:dyDescent="0.25">
      <c r="A54" s="16">
        <v>800062384</v>
      </c>
      <c r="B54" s="17" t="s">
        <v>1226</v>
      </c>
    </row>
    <row r="55" spans="1:2" x14ac:dyDescent="0.25">
      <c r="A55" s="16">
        <v>800062387</v>
      </c>
      <c r="B55" s="17" t="s">
        <v>1227</v>
      </c>
    </row>
    <row r="56" spans="1:2" x14ac:dyDescent="0.25">
      <c r="A56" s="16">
        <v>800062446</v>
      </c>
      <c r="B56" s="17" t="s">
        <v>1228</v>
      </c>
    </row>
    <row r="57" spans="1:2" x14ac:dyDescent="0.25">
      <c r="A57" s="16">
        <v>800062477</v>
      </c>
      <c r="B57" s="17" t="s">
        <v>1229</v>
      </c>
    </row>
    <row r="58" spans="1:2" x14ac:dyDescent="0.25">
      <c r="A58" s="16">
        <v>800062520</v>
      </c>
      <c r="B58" s="17" t="s">
        <v>1230</v>
      </c>
    </row>
    <row r="59" spans="1:2" x14ac:dyDescent="0.25">
      <c r="A59" s="16">
        <v>800062531</v>
      </c>
      <c r="B59" s="17" t="s">
        <v>1231</v>
      </c>
    </row>
    <row r="60" spans="1:2" x14ac:dyDescent="0.25">
      <c r="A60" s="16">
        <v>800062571</v>
      </c>
      <c r="B60" s="17" t="s">
        <v>1232</v>
      </c>
    </row>
    <row r="61" spans="1:2" x14ac:dyDescent="0.25">
      <c r="A61" s="16">
        <v>800062616</v>
      </c>
      <c r="B61" s="17" t="s">
        <v>1233</v>
      </c>
    </row>
    <row r="62" spans="1:2" x14ac:dyDescent="0.25">
      <c r="A62" s="16">
        <v>800062890</v>
      </c>
      <c r="B62" s="17" t="s">
        <v>1234</v>
      </c>
    </row>
    <row r="63" spans="1:2" x14ac:dyDescent="0.25">
      <c r="A63" s="16">
        <v>800063599</v>
      </c>
      <c r="B63" s="17" t="s">
        <v>1235</v>
      </c>
    </row>
    <row r="64" spans="1:2" x14ac:dyDescent="0.25">
      <c r="A64" s="16">
        <v>800063626</v>
      </c>
      <c r="B64" s="17" t="s">
        <v>1236</v>
      </c>
    </row>
    <row r="65" spans="1:2" x14ac:dyDescent="0.25">
      <c r="A65" s="16">
        <v>800063654</v>
      </c>
      <c r="B65" s="17" t="s">
        <v>1237</v>
      </c>
    </row>
    <row r="66" spans="1:2" x14ac:dyDescent="0.25">
      <c r="A66" s="16">
        <v>800063670</v>
      </c>
      <c r="B66" s="17" t="s">
        <v>1238</v>
      </c>
    </row>
    <row r="67" spans="1:2" x14ac:dyDescent="0.25">
      <c r="A67" s="16">
        <v>800063707</v>
      </c>
      <c r="B67" s="17" t="s">
        <v>1239</v>
      </c>
    </row>
    <row r="68" spans="1:2" x14ac:dyDescent="0.25">
      <c r="A68" s="16">
        <v>800064007</v>
      </c>
      <c r="B68" s="17" t="s">
        <v>1240</v>
      </c>
    </row>
    <row r="69" spans="1:2" x14ac:dyDescent="0.25">
      <c r="A69" s="16">
        <v>800064017</v>
      </c>
      <c r="B69" s="17" t="s">
        <v>1241</v>
      </c>
    </row>
    <row r="70" spans="1:2" x14ac:dyDescent="0.25">
      <c r="A70" s="16">
        <v>800064578</v>
      </c>
      <c r="B70" s="17" t="s">
        <v>1242</v>
      </c>
    </row>
    <row r="71" spans="1:2" x14ac:dyDescent="0.25">
      <c r="A71" s="16">
        <v>800064629</v>
      </c>
      <c r="B71" s="17" t="s">
        <v>1243</v>
      </c>
    </row>
    <row r="72" spans="1:2" x14ac:dyDescent="0.25">
      <c r="A72" s="16">
        <v>800065195</v>
      </c>
      <c r="B72" s="17" t="s">
        <v>1244</v>
      </c>
    </row>
    <row r="73" spans="1:2" x14ac:dyDescent="0.25">
      <c r="A73" s="16">
        <v>800065374</v>
      </c>
      <c r="B73" s="17" t="s">
        <v>1245</v>
      </c>
    </row>
    <row r="74" spans="1:2" x14ac:dyDescent="0.25">
      <c r="A74" s="16">
        <v>800065646</v>
      </c>
      <c r="B74" s="17" t="s">
        <v>1246</v>
      </c>
    </row>
    <row r="75" spans="1:2" x14ac:dyDescent="0.25">
      <c r="A75" s="16">
        <v>800065731</v>
      </c>
      <c r="B75" s="17" t="s">
        <v>1247</v>
      </c>
    </row>
    <row r="76" spans="1:2" x14ac:dyDescent="0.25">
      <c r="A76" s="16">
        <v>800065914</v>
      </c>
      <c r="B76" s="17" t="s">
        <v>1248</v>
      </c>
    </row>
    <row r="77" spans="1:2" x14ac:dyDescent="0.25">
      <c r="A77" s="16">
        <v>800067510</v>
      </c>
      <c r="B77" s="17" t="s">
        <v>1249</v>
      </c>
    </row>
    <row r="78" spans="1:2" x14ac:dyDescent="0.25">
      <c r="A78" s="16">
        <v>800067533</v>
      </c>
      <c r="B78" s="17" t="s">
        <v>1250</v>
      </c>
    </row>
    <row r="79" spans="1:2" x14ac:dyDescent="0.25">
      <c r="A79" s="16">
        <v>800068359</v>
      </c>
      <c r="B79" s="17" t="s">
        <v>1251</v>
      </c>
    </row>
    <row r="80" spans="1:2" x14ac:dyDescent="0.25">
      <c r="A80" s="16">
        <v>800068367</v>
      </c>
      <c r="B80" s="17" t="s">
        <v>1252</v>
      </c>
    </row>
    <row r="81" spans="1:2" x14ac:dyDescent="0.25">
      <c r="A81" s="16">
        <v>800068515</v>
      </c>
      <c r="B81" s="17" t="s">
        <v>1253</v>
      </c>
    </row>
    <row r="82" spans="1:2" x14ac:dyDescent="0.25">
      <c r="A82" s="16">
        <v>800069015</v>
      </c>
      <c r="B82" s="17" t="s">
        <v>1254</v>
      </c>
    </row>
    <row r="83" spans="1:2" x14ac:dyDescent="0.25">
      <c r="A83" s="16">
        <v>800069270</v>
      </c>
      <c r="B83" s="17" t="s">
        <v>1255</v>
      </c>
    </row>
    <row r="84" spans="1:2" x14ac:dyDescent="0.25">
      <c r="A84" s="16">
        <v>800069627</v>
      </c>
      <c r="B84" s="17" t="s">
        <v>1256</v>
      </c>
    </row>
    <row r="85" spans="1:2" x14ac:dyDescent="0.25">
      <c r="A85" s="16">
        <v>800070081</v>
      </c>
      <c r="B85" s="17" t="s">
        <v>1257</v>
      </c>
    </row>
    <row r="86" spans="1:2" x14ac:dyDescent="0.25">
      <c r="A86" s="16">
        <v>800070297</v>
      </c>
      <c r="B86" s="17" t="s">
        <v>1258</v>
      </c>
    </row>
    <row r="87" spans="1:2" x14ac:dyDescent="0.25">
      <c r="A87" s="16">
        <v>800070303</v>
      </c>
      <c r="B87" s="17" t="s">
        <v>1259</v>
      </c>
    </row>
    <row r="88" spans="1:2" x14ac:dyDescent="0.25">
      <c r="A88" s="16">
        <v>800070493</v>
      </c>
      <c r="B88" s="17" t="s">
        <v>1260</v>
      </c>
    </row>
    <row r="89" spans="1:2" x14ac:dyDescent="0.25">
      <c r="A89" s="16">
        <v>800070624</v>
      </c>
      <c r="B89" s="17" t="s">
        <v>1261</v>
      </c>
    </row>
    <row r="90" spans="1:2" x14ac:dyDescent="0.25">
      <c r="A90" s="16">
        <v>800070728</v>
      </c>
      <c r="B90" s="17" t="s">
        <v>1262</v>
      </c>
    </row>
    <row r="91" spans="1:2" x14ac:dyDescent="0.25">
      <c r="A91" s="16">
        <v>800071260</v>
      </c>
      <c r="B91" s="17" t="s">
        <v>1263</v>
      </c>
    </row>
    <row r="92" spans="1:2" x14ac:dyDescent="0.25">
      <c r="A92" s="16">
        <v>800071676</v>
      </c>
      <c r="B92" s="17" t="s">
        <v>1264</v>
      </c>
    </row>
    <row r="93" spans="1:2" x14ac:dyDescent="0.25">
      <c r="A93" s="16">
        <v>800071896</v>
      </c>
      <c r="B93" s="17" t="s">
        <v>1265</v>
      </c>
    </row>
    <row r="94" spans="1:2" x14ac:dyDescent="0.25">
      <c r="A94" s="16">
        <v>800073433</v>
      </c>
      <c r="B94" s="17" t="s">
        <v>1266</v>
      </c>
    </row>
    <row r="95" spans="1:2" x14ac:dyDescent="0.25">
      <c r="A95" s="16">
        <v>800074195</v>
      </c>
      <c r="B95" s="17" t="s">
        <v>1267</v>
      </c>
    </row>
    <row r="96" spans="1:2" x14ac:dyDescent="0.25">
      <c r="A96" s="16">
        <v>800074608</v>
      </c>
      <c r="B96" s="17" t="s">
        <v>1268</v>
      </c>
    </row>
    <row r="97" spans="1:2" x14ac:dyDescent="0.25">
      <c r="A97" s="16">
        <v>800074637</v>
      </c>
      <c r="B97" s="17" t="s">
        <v>1269</v>
      </c>
    </row>
    <row r="98" spans="1:2" x14ac:dyDescent="0.25">
      <c r="A98" s="16">
        <v>800074668</v>
      </c>
      <c r="B98" s="17" t="s">
        <v>1270</v>
      </c>
    </row>
    <row r="99" spans="1:2" x14ac:dyDescent="0.25">
      <c r="A99" s="16">
        <v>800074725</v>
      </c>
      <c r="B99" s="17" t="s">
        <v>1271</v>
      </c>
    </row>
    <row r="100" spans="1:2" x14ac:dyDescent="0.25">
      <c r="A100" s="16">
        <v>800074870</v>
      </c>
      <c r="B100" s="17" t="s">
        <v>1272</v>
      </c>
    </row>
    <row r="101" spans="1:2" x14ac:dyDescent="0.25">
      <c r="A101" s="16">
        <v>800075241</v>
      </c>
      <c r="B101" s="17" t="s">
        <v>1273</v>
      </c>
    </row>
    <row r="102" spans="1:2" x14ac:dyDescent="0.25">
      <c r="A102" s="16">
        <v>800075498</v>
      </c>
      <c r="B102" s="17" t="s">
        <v>1274</v>
      </c>
    </row>
    <row r="103" spans="1:2" x14ac:dyDescent="0.25">
      <c r="A103" s="16">
        <v>800075887</v>
      </c>
      <c r="B103" s="17" t="s">
        <v>1275</v>
      </c>
    </row>
    <row r="104" spans="1:2" x14ac:dyDescent="0.25">
      <c r="A104" s="16">
        <v>800076570</v>
      </c>
      <c r="B104" s="17" t="s">
        <v>1276</v>
      </c>
    </row>
    <row r="105" spans="1:2" x14ac:dyDescent="0.25">
      <c r="A105" s="16">
        <v>800076595</v>
      </c>
      <c r="B105" s="17" t="s">
        <v>1277</v>
      </c>
    </row>
    <row r="106" spans="1:2" x14ac:dyDescent="0.25">
      <c r="A106" s="16">
        <v>800076860</v>
      </c>
      <c r="B106" s="17" t="s">
        <v>1278</v>
      </c>
    </row>
    <row r="107" spans="1:2" x14ac:dyDescent="0.25">
      <c r="A107" s="16">
        <v>800077427</v>
      </c>
      <c r="B107" s="17" t="s">
        <v>1279</v>
      </c>
    </row>
    <row r="108" spans="1:2" x14ac:dyDescent="0.25">
      <c r="A108" s="16">
        <v>800077605</v>
      </c>
      <c r="B108" s="17" t="s">
        <v>1280</v>
      </c>
    </row>
    <row r="109" spans="1:2" x14ac:dyDescent="0.25">
      <c r="A109" s="16">
        <v>800077625</v>
      </c>
      <c r="B109" s="17" t="s">
        <v>1281</v>
      </c>
    </row>
    <row r="110" spans="1:2" x14ac:dyDescent="0.25">
      <c r="A110" s="16">
        <v>800077661</v>
      </c>
      <c r="B110" s="17" t="s">
        <v>1282</v>
      </c>
    </row>
    <row r="111" spans="1:2" x14ac:dyDescent="0.25">
      <c r="A111" s="16">
        <v>800078140</v>
      </c>
      <c r="B111" s="17" t="s">
        <v>1283</v>
      </c>
    </row>
    <row r="112" spans="1:2" x14ac:dyDescent="0.25">
      <c r="A112" s="16">
        <v>800078296</v>
      </c>
      <c r="B112" s="17" t="s">
        <v>1284</v>
      </c>
    </row>
    <row r="113" spans="1:2" x14ac:dyDescent="0.25">
      <c r="A113" s="16">
        <v>800078357</v>
      </c>
      <c r="B113" s="17" t="s">
        <v>1285</v>
      </c>
    </row>
    <row r="114" spans="1:2" x14ac:dyDescent="0.25">
      <c r="A114" s="16">
        <v>800080296</v>
      </c>
      <c r="B114" s="17" t="s">
        <v>1286</v>
      </c>
    </row>
    <row r="115" spans="1:2" x14ac:dyDescent="0.25">
      <c r="A115" s="16">
        <v>800080321</v>
      </c>
      <c r="B115" s="17" t="s">
        <v>1287</v>
      </c>
    </row>
    <row r="116" spans="1:2" x14ac:dyDescent="0.25">
      <c r="A116" s="16">
        <v>800081245</v>
      </c>
      <c r="B116" s="17" t="s">
        <v>1288</v>
      </c>
    </row>
    <row r="117" spans="1:2" x14ac:dyDescent="0.25">
      <c r="A117" s="16">
        <v>800082581</v>
      </c>
      <c r="B117" s="17" t="s">
        <v>1289</v>
      </c>
    </row>
    <row r="118" spans="1:2" x14ac:dyDescent="0.25">
      <c r="A118" s="16">
        <v>800085411</v>
      </c>
      <c r="B118" s="17" t="s">
        <v>1290</v>
      </c>
    </row>
    <row r="119" spans="1:2" x14ac:dyDescent="0.25">
      <c r="A119" s="16">
        <v>800086963</v>
      </c>
      <c r="B119" s="17" t="s">
        <v>1291</v>
      </c>
    </row>
    <row r="120" spans="1:2" x14ac:dyDescent="0.25">
      <c r="A120" s="16">
        <v>800087196</v>
      </c>
      <c r="B120" s="17" t="s">
        <v>1292</v>
      </c>
    </row>
    <row r="121" spans="1:2" x14ac:dyDescent="0.25">
      <c r="A121" s="16">
        <v>800087476</v>
      </c>
      <c r="B121" s="17" t="s">
        <v>1293</v>
      </c>
    </row>
    <row r="122" spans="1:2" x14ac:dyDescent="0.25">
      <c r="A122" s="16">
        <v>800087648</v>
      </c>
      <c r="B122" s="17" t="s">
        <v>1294</v>
      </c>
    </row>
    <row r="123" spans="1:2" x14ac:dyDescent="0.25">
      <c r="A123" s="16">
        <v>800087713</v>
      </c>
      <c r="B123" s="17" t="s">
        <v>1295</v>
      </c>
    </row>
    <row r="124" spans="1:2" x14ac:dyDescent="0.25">
      <c r="A124" s="16">
        <v>800088412</v>
      </c>
      <c r="B124" s="17" t="s">
        <v>1296</v>
      </c>
    </row>
    <row r="125" spans="1:2" x14ac:dyDescent="0.25">
      <c r="A125" s="16">
        <v>800092253</v>
      </c>
      <c r="B125" s="17" t="s">
        <v>1297</v>
      </c>
    </row>
    <row r="126" spans="1:2" x14ac:dyDescent="0.25">
      <c r="A126" s="16">
        <v>800093263</v>
      </c>
      <c r="B126" s="17" t="s">
        <v>1298</v>
      </c>
    </row>
    <row r="127" spans="1:2" x14ac:dyDescent="0.25">
      <c r="A127" s="16">
        <v>800093820</v>
      </c>
      <c r="B127" s="17" t="s">
        <v>1299</v>
      </c>
    </row>
    <row r="128" spans="1:2" x14ac:dyDescent="0.25">
      <c r="A128" s="16">
        <v>800096022</v>
      </c>
      <c r="B128" s="17" t="s">
        <v>1300</v>
      </c>
    </row>
    <row r="129" spans="1:2" x14ac:dyDescent="0.25">
      <c r="A129" s="16">
        <v>800096932</v>
      </c>
      <c r="B129" s="17" t="s">
        <v>1301</v>
      </c>
    </row>
    <row r="130" spans="1:2" x14ac:dyDescent="0.25">
      <c r="A130" s="16">
        <v>800097281</v>
      </c>
      <c r="B130" s="17" t="s">
        <v>1302</v>
      </c>
    </row>
    <row r="131" spans="1:2" x14ac:dyDescent="0.25">
      <c r="A131" s="16">
        <v>800097396</v>
      </c>
      <c r="B131" s="17" t="s">
        <v>1303</v>
      </c>
    </row>
    <row r="132" spans="1:2" x14ac:dyDescent="0.25">
      <c r="A132" s="16">
        <v>800097764</v>
      </c>
      <c r="B132" s="17" t="s">
        <v>1304</v>
      </c>
    </row>
    <row r="133" spans="1:2" x14ac:dyDescent="0.25">
      <c r="A133" s="16">
        <v>800098330</v>
      </c>
      <c r="B133" s="17" t="s">
        <v>1305</v>
      </c>
    </row>
    <row r="134" spans="1:2" x14ac:dyDescent="0.25">
      <c r="A134" s="16">
        <v>800098572</v>
      </c>
      <c r="B134" s="17" t="s">
        <v>1306</v>
      </c>
    </row>
    <row r="135" spans="1:2" x14ac:dyDescent="0.25">
      <c r="A135" s="16">
        <v>800098713</v>
      </c>
      <c r="B135" s="17" t="s">
        <v>1307</v>
      </c>
    </row>
    <row r="136" spans="1:2" x14ac:dyDescent="0.25">
      <c r="A136" s="16">
        <v>800104379</v>
      </c>
      <c r="B136" s="17" t="s">
        <v>1308</v>
      </c>
    </row>
    <row r="137" spans="1:2" x14ac:dyDescent="0.25">
      <c r="A137" s="16">
        <v>800105684</v>
      </c>
      <c r="B137" s="17" t="s">
        <v>1309</v>
      </c>
    </row>
    <row r="138" spans="1:2" x14ac:dyDescent="0.25">
      <c r="A138" s="16">
        <v>800107791</v>
      </c>
      <c r="B138" s="17" t="s">
        <v>1310</v>
      </c>
    </row>
    <row r="139" spans="1:2" x14ac:dyDescent="0.25">
      <c r="A139" s="16">
        <v>800108775</v>
      </c>
      <c r="B139" s="17" t="s">
        <v>1311</v>
      </c>
    </row>
    <row r="140" spans="1:2" x14ac:dyDescent="0.25">
      <c r="A140" s="16">
        <v>800109799</v>
      </c>
      <c r="B140" s="17" t="s">
        <v>1312</v>
      </c>
    </row>
    <row r="141" spans="1:2" x14ac:dyDescent="0.25">
      <c r="A141" s="16">
        <v>800109812</v>
      </c>
      <c r="B141" s="17" t="s">
        <v>1313</v>
      </c>
    </row>
    <row r="142" spans="1:2" x14ac:dyDescent="0.25">
      <c r="A142" s="16">
        <v>800109823</v>
      </c>
      <c r="B142" s="17" t="s">
        <v>1314</v>
      </c>
    </row>
    <row r="143" spans="1:2" x14ac:dyDescent="0.25">
      <c r="A143" s="16">
        <v>800110704</v>
      </c>
      <c r="B143" s="17" t="s">
        <v>1315</v>
      </c>
    </row>
    <row r="144" spans="1:2" x14ac:dyDescent="0.25">
      <c r="A144" s="16">
        <v>800111328</v>
      </c>
      <c r="B144" s="17" t="s">
        <v>1316</v>
      </c>
    </row>
    <row r="145" spans="1:2" x14ac:dyDescent="0.25">
      <c r="A145" s="16">
        <v>800111332</v>
      </c>
      <c r="B145" s="17" t="s">
        <v>1317</v>
      </c>
    </row>
    <row r="146" spans="1:2" x14ac:dyDescent="0.25">
      <c r="A146" s="16">
        <v>800111753</v>
      </c>
      <c r="B146" s="17" t="s">
        <v>1318</v>
      </c>
    </row>
    <row r="147" spans="1:2" x14ac:dyDescent="0.25">
      <c r="A147" s="16">
        <v>800111755</v>
      </c>
      <c r="B147" s="17" t="s">
        <v>1319</v>
      </c>
    </row>
    <row r="148" spans="1:2" x14ac:dyDescent="0.25">
      <c r="A148" s="16">
        <v>800111761</v>
      </c>
      <c r="B148" s="17" t="s">
        <v>1320</v>
      </c>
    </row>
    <row r="149" spans="1:2" x14ac:dyDescent="0.25">
      <c r="A149" s="16">
        <v>800111844</v>
      </c>
      <c r="B149" s="17" t="s">
        <v>1321</v>
      </c>
    </row>
    <row r="150" spans="1:2" x14ac:dyDescent="0.25">
      <c r="A150" s="16">
        <v>800112837</v>
      </c>
      <c r="B150" s="17" t="s">
        <v>1322</v>
      </c>
    </row>
    <row r="151" spans="1:2" x14ac:dyDescent="0.25">
      <c r="A151" s="16">
        <v>800112892</v>
      </c>
      <c r="B151" s="17" t="s">
        <v>1323</v>
      </c>
    </row>
    <row r="152" spans="1:2" x14ac:dyDescent="0.25">
      <c r="A152" s="16">
        <v>800112895</v>
      </c>
      <c r="B152" s="17" t="s">
        <v>1324</v>
      </c>
    </row>
    <row r="153" spans="1:2" x14ac:dyDescent="0.25">
      <c r="A153" s="16">
        <v>800112909</v>
      </c>
      <c r="B153" s="17" t="s">
        <v>1325</v>
      </c>
    </row>
    <row r="154" spans="1:2" x14ac:dyDescent="0.25">
      <c r="A154" s="16">
        <v>800112967</v>
      </c>
      <c r="B154" s="17" t="s">
        <v>1326</v>
      </c>
    </row>
    <row r="155" spans="1:2" x14ac:dyDescent="0.25">
      <c r="A155" s="16">
        <v>800113608</v>
      </c>
      <c r="B155" s="17" t="s">
        <v>1327</v>
      </c>
    </row>
    <row r="156" spans="1:2" x14ac:dyDescent="0.25">
      <c r="A156" s="16">
        <v>800113980</v>
      </c>
      <c r="B156" s="17" t="s">
        <v>1328</v>
      </c>
    </row>
    <row r="157" spans="1:2" x14ac:dyDescent="0.25">
      <c r="A157" s="16">
        <v>800114682</v>
      </c>
      <c r="B157" s="17" t="s">
        <v>1329</v>
      </c>
    </row>
    <row r="158" spans="1:2" x14ac:dyDescent="0.25">
      <c r="A158" s="16">
        <v>800114776</v>
      </c>
      <c r="B158" s="17" t="s">
        <v>1330</v>
      </c>
    </row>
    <row r="159" spans="1:2" x14ac:dyDescent="0.25">
      <c r="A159" s="16">
        <v>800114857</v>
      </c>
      <c r="B159" s="17" t="s">
        <v>1331</v>
      </c>
    </row>
    <row r="160" spans="1:2" x14ac:dyDescent="0.25">
      <c r="A160" s="16">
        <v>800116835</v>
      </c>
      <c r="B160" s="17" t="s">
        <v>1332</v>
      </c>
    </row>
    <row r="161" spans="1:2" x14ac:dyDescent="0.25">
      <c r="A161" s="16">
        <v>800117426</v>
      </c>
      <c r="B161" s="17" t="s">
        <v>1333</v>
      </c>
    </row>
    <row r="162" spans="1:2" x14ac:dyDescent="0.25">
      <c r="A162" s="16">
        <v>800118783</v>
      </c>
      <c r="B162" s="17" t="s">
        <v>1334</v>
      </c>
    </row>
    <row r="163" spans="1:2" x14ac:dyDescent="0.25">
      <c r="A163" s="16">
        <v>800121219</v>
      </c>
      <c r="B163" s="17" t="s">
        <v>1335</v>
      </c>
    </row>
    <row r="164" spans="1:2" x14ac:dyDescent="0.25">
      <c r="A164" s="16">
        <v>800122280</v>
      </c>
      <c r="B164" s="17" t="s">
        <v>1336</v>
      </c>
    </row>
    <row r="165" spans="1:2" x14ac:dyDescent="0.25">
      <c r="A165" s="16">
        <v>800124288</v>
      </c>
      <c r="B165" s="17" t="s">
        <v>1337</v>
      </c>
    </row>
    <row r="166" spans="1:2" x14ac:dyDescent="0.25">
      <c r="A166" s="16">
        <v>800127513</v>
      </c>
      <c r="B166" s="17" t="s">
        <v>1338</v>
      </c>
    </row>
    <row r="167" spans="1:2" x14ac:dyDescent="0.25">
      <c r="A167" s="16">
        <v>800130076</v>
      </c>
      <c r="B167" s="17" t="s">
        <v>1339</v>
      </c>
    </row>
    <row r="168" spans="1:2" x14ac:dyDescent="0.25">
      <c r="A168" s="16">
        <v>800130656</v>
      </c>
      <c r="B168" s="17" t="s">
        <v>1340</v>
      </c>
    </row>
    <row r="169" spans="1:2" x14ac:dyDescent="0.25">
      <c r="A169" s="16">
        <v>800131127</v>
      </c>
      <c r="B169" s="17" t="s">
        <v>1341</v>
      </c>
    </row>
    <row r="170" spans="1:2" x14ac:dyDescent="0.25">
      <c r="A170" s="16">
        <v>800136110</v>
      </c>
      <c r="B170" s="17" t="s">
        <v>1342</v>
      </c>
    </row>
    <row r="171" spans="1:2" x14ac:dyDescent="0.25">
      <c r="A171" s="16">
        <v>800136151</v>
      </c>
      <c r="B171" s="17" t="s">
        <v>1343</v>
      </c>
    </row>
    <row r="172" spans="1:2" x14ac:dyDescent="0.25">
      <c r="A172" s="16">
        <v>800136154</v>
      </c>
      <c r="B172" s="17" t="s">
        <v>1344</v>
      </c>
    </row>
    <row r="173" spans="1:2" x14ac:dyDescent="0.25">
      <c r="A173" s="16">
        <v>800136193</v>
      </c>
      <c r="B173" s="17" t="s">
        <v>1345</v>
      </c>
    </row>
    <row r="174" spans="1:2" x14ac:dyDescent="0.25">
      <c r="A174" s="16">
        <v>800136453</v>
      </c>
      <c r="B174" s="17" t="s">
        <v>1346</v>
      </c>
    </row>
    <row r="175" spans="1:2" x14ac:dyDescent="0.25">
      <c r="A175" s="16">
        <v>800136457</v>
      </c>
      <c r="B175" s="17" t="s">
        <v>1347</v>
      </c>
    </row>
    <row r="176" spans="1:2" x14ac:dyDescent="0.25">
      <c r="A176" s="16">
        <v>800136743</v>
      </c>
      <c r="B176" s="17" t="s">
        <v>1348</v>
      </c>
    </row>
    <row r="177" spans="1:2" x14ac:dyDescent="0.25">
      <c r="A177" s="16">
        <v>800136822</v>
      </c>
      <c r="B177" s="17" t="s">
        <v>1349</v>
      </c>
    </row>
    <row r="178" spans="1:2" x14ac:dyDescent="0.25">
      <c r="A178" s="16">
        <v>800136825</v>
      </c>
      <c r="B178" s="17" t="s">
        <v>1350</v>
      </c>
    </row>
    <row r="179" spans="1:2" x14ac:dyDescent="0.25">
      <c r="A179" s="16">
        <v>800137167</v>
      </c>
      <c r="B179" s="17" t="s">
        <v>1351</v>
      </c>
    </row>
    <row r="180" spans="1:2" x14ac:dyDescent="0.25">
      <c r="A180" s="16">
        <v>800137252</v>
      </c>
      <c r="B180" s="17" t="s">
        <v>1352</v>
      </c>
    </row>
    <row r="181" spans="1:2" x14ac:dyDescent="0.25">
      <c r="A181" s="16">
        <v>800137726</v>
      </c>
      <c r="B181" s="17" t="s">
        <v>1353</v>
      </c>
    </row>
    <row r="182" spans="1:2" x14ac:dyDescent="0.25">
      <c r="A182" s="16">
        <v>800137912</v>
      </c>
      <c r="B182" s="17" t="s">
        <v>1354</v>
      </c>
    </row>
    <row r="183" spans="1:2" x14ac:dyDescent="0.25">
      <c r="A183" s="16">
        <v>800137930</v>
      </c>
      <c r="B183" s="17" t="s">
        <v>1355</v>
      </c>
    </row>
    <row r="184" spans="1:2" x14ac:dyDescent="0.25">
      <c r="A184" s="16">
        <v>800137942</v>
      </c>
      <c r="B184" s="17" t="s">
        <v>1356</v>
      </c>
    </row>
    <row r="185" spans="1:2" x14ac:dyDescent="0.25">
      <c r="A185" s="16">
        <v>800137947</v>
      </c>
      <c r="B185" s="17" t="s">
        <v>1357</v>
      </c>
    </row>
    <row r="186" spans="1:2" x14ac:dyDescent="0.25">
      <c r="A186" s="16">
        <v>800137950</v>
      </c>
      <c r="B186" s="17" t="s">
        <v>1358</v>
      </c>
    </row>
    <row r="187" spans="1:2" x14ac:dyDescent="0.25">
      <c r="A187" s="16">
        <v>800137986</v>
      </c>
      <c r="B187" s="17" t="s">
        <v>1359</v>
      </c>
    </row>
    <row r="188" spans="1:2" x14ac:dyDescent="0.25">
      <c r="A188" s="16">
        <v>800138028</v>
      </c>
      <c r="B188" s="17" t="s">
        <v>1360</v>
      </c>
    </row>
    <row r="189" spans="1:2" x14ac:dyDescent="0.25">
      <c r="A189" s="16">
        <v>800138136</v>
      </c>
      <c r="B189" s="17" t="s">
        <v>1361</v>
      </c>
    </row>
    <row r="190" spans="1:2" x14ac:dyDescent="0.25">
      <c r="A190" s="16">
        <v>800138452</v>
      </c>
      <c r="B190" s="17" t="s">
        <v>1362</v>
      </c>
    </row>
    <row r="191" spans="1:2" x14ac:dyDescent="0.25">
      <c r="A191" s="16">
        <v>800138673</v>
      </c>
      <c r="B191" s="17" t="s">
        <v>1363</v>
      </c>
    </row>
    <row r="192" spans="1:2" x14ac:dyDescent="0.25">
      <c r="A192" s="16">
        <v>800139271</v>
      </c>
      <c r="B192" s="17" t="s">
        <v>1364</v>
      </c>
    </row>
    <row r="193" spans="1:2" x14ac:dyDescent="0.25">
      <c r="A193" s="16">
        <v>800139747</v>
      </c>
      <c r="B193" s="17" t="s">
        <v>1365</v>
      </c>
    </row>
    <row r="194" spans="1:2" x14ac:dyDescent="0.25">
      <c r="A194" s="16">
        <v>800139799</v>
      </c>
      <c r="B194" s="17" t="s">
        <v>1366</v>
      </c>
    </row>
    <row r="195" spans="1:2" x14ac:dyDescent="0.25">
      <c r="A195" s="16">
        <v>800139851</v>
      </c>
      <c r="B195" s="17" t="s">
        <v>1367</v>
      </c>
    </row>
    <row r="196" spans="1:2" x14ac:dyDescent="0.25">
      <c r="A196" s="16">
        <v>800139870</v>
      </c>
      <c r="B196" s="17" t="s">
        <v>1368</v>
      </c>
    </row>
    <row r="197" spans="1:2" x14ac:dyDescent="0.25">
      <c r="A197" s="16">
        <v>800140050</v>
      </c>
      <c r="B197" s="17" t="s">
        <v>1369</v>
      </c>
    </row>
    <row r="198" spans="1:2" x14ac:dyDescent="0.25">
      <c r="A198" s="16">
        <v>800140127</v>
      </c>
      <c r="B198" s="17" t="s">
        <v>1370</v>
      </c>
    </row>
    <row r="199" spans="1:2" x14ac:dyDescent="0.25">
      <c r="A199" s="16">
        <v>800140396</v>
      </c>
      <c r="B199" s="17" t="s">
        <v>1371</v>
      </c>
    </row>
    <row r="200" spans="1:2" x14ac:dyDescent="0.25">
      <c r="A200" s="16">
        <v>800140695</v>
      </c>
      <c r="B200" s="17" t="s">
        <v>1372</v>
      </c>
    </row>
    <row r="201" spans="1:2" x14ac:dyDescent="0.25">
      <c r="A201" s="16">
        <v>800140816</v>
      </c>
      <c r="B201" s="17" t="s">
        <v>1373</v>
      </c>
    </row>
    <row r="202" spans="1:2" x14ac:dyDescent="0.25">
      <c r="A202" s="16">
        <v>800140921</v>
      </c>
      <c r="B202" s="17" t="s">
        <v>1374</v>
      </c>
    </row>
    <row r="203" spans="1:2" x14ac:dyDescent="0.25">
      <c r="A203" s="16">
        <v>800141363</v>
      </c>
      <c r="B203" s="17" t="s">
        <v>1375</v>
      </c>
    </row>
    <row r="204" spans="1:2" x14ac:dyDescent="0.25">
      <c r="A204" s="16">
        <v>800141372</v>
      </c>
      <c r="B204" s="17" t="s">
        <v>1376</v>
      </c>
    </row>
    <row r="205" spans="1:2" x14ac:dyDescent="0.25">
      <c r="A205" s="16">
        <v>800141434</v>
      </c>
      <c r="B205" s="17" t="s">
        <v>1377</v>
      </c>
    </row>
    <row r="206" spans="1:2" x14ac:dyDescent="0.25">
      <c r="A206" s="16">
        <v>800141455</v>
      </c>
      <c r="B206" s="17" t="s">
        <v>1378</v>
      </c>
    </row>
    <row r="207" spans="1:2" x14ac:dyDescent="0.25">
      <c r="A207" s="16">
        <v>800141539</v>
      </c>
      <c r="B207" s="17" t="s">
        <v>1379</v>
      </c>
    </row>
    <row r="208" spans="1:2" x14ac:dyDescent="0.25">
      <c r="A208" s="16">
        <v>800141542</v>
      </c>
      <c r="B208" s="17" t="s">
        <v>1380</v>
      </c>
    </row>
    <row r="209" spans="1:2" x14ac:dyDescent="0.25">
      <c r="A209" s="16">
        <v>800141813</v>
      </c>
      <c r="B209" s="17" t="s">
        <v>1381</v>
      </c>
    </row>
    <row r="210" spans="1:2" x14ac:dyDescent="0.25">
      <c r="A210" s="16">
        <v>800141904</v>
      </c>
      <c r="B210" s="17" t="s">
        <v>1382</v>
      </c>
    </row>
    <row r="211" spans="1:2" x14ac:dyDescent="0.25">
      <c r="A211" s="16">
        <v>800142015</v>
      </c>
      <c r="B211" s="17" t="s">
        <v>1383</v>
      </c>
    </row>
    <row r="212" spans="1:2" x14ac:dyDescent="0.25">
      <c r="A212" s="16">
        <v>800142016</v>
      </c>
      <c r="B212" s="17" t="s">
        <v>1384</v>
      </c>
    </row>
    <row r="213" spans="1:2" x14ac:dyDescent="0.25">
      <c r="A213" s="16">
        <v>800142159</v>
      </c>
      <c r="B213" s="17" t="s">
        <v>1385</v>
      </c>
    </row>
    <row r="214" spans="1:2" x14ac:dyDescent="0.25">
      <c r="A214" s="16">
        <v>800142292</v>
      </c>
      <c r="B214" s="17" t="s">
        <v>1386</v>
      </c>
    </row>
    <row r="215" spans="1:2" x14ac:dyDescent="0.25">
      <c r="A215" s="16">
        <v>800142788</v>
      </c>
      <c r="B215" s="17" t="s">
        <v>1387</v>
      </c>
    </row>
    <row r="216" spans="1:2" x14ac:dyDescent="0.25">
      <c r="A216" s="16">
        <v>800142836</v>
      </c>
      <c r="B216" s="17" t="s">
        <v>1388</v>
      </c>
    </row>
    <row r="217" spans="1:2" x14ac:dyDescent="0.25">
      <c r="A217" s="16">
        <v>800143030</v>
      </c>
      <c r="B217" s="17" t="s">
        <v>1389</v>
      </c>
    </row>
    <row r="218" spans="1:2" x14ac:dyDescent="0.25">
      <c r="A218" s="16">
        <v>800143035</v>
      </c>
      <c r="B218" s="17" t="s">
        <v>1390</v>
      </c>
    </row>
    <row r="219" spans="1:2" x14ac:dyDescent="0.25">
      <c r="A219" s="16">
        <v>800143161</v>
      </c>
      <c r="B219" s="17" t="s">
        <v>1391</v>
      </c>
    </row>
    <row r="220" spans="1:2" x14ac:dyDescent="0.25">
      <c r="A220" s="16">
        <v>800143210</v>
      </c>
      <c r="B220" s="17" t="s">
        <v>1392</v>
      </c>
    </row>
    <row r="221" spans="1:2" x14ac:dyDescent="0.25">
      <c r="A221" s="16">
        <v>800143320</v>
      </c>
      <c r="B221" s="17" t="s">
        <v>1393</v>
      </c>
    </row>
    <row r="222" spans="1:2" x14ac:dyDescent="0.25">
      <c r="A222" s="16">
        <v>800143615</v>
      </c>
      <c r="B222" s="17" t="s">
        <v>1394</v>
      </c>
    </row>
    <row r="223" spans="1:2" x14ac:dyDescent="0.25">
      <c r="A223" s="16">
        <v>800143827</v>
      </c>
      <c r="B223" s="17" t="s">
        <v>1395</v>
      </c>
    </row>
    <row r="224" spans="1:2" x14ac:dyDescent="0.25">
      <c r="A224" s="16">
        <v>800143930</v>
      </c>
      <c r="B224" s="17" t="s">
        <v>1396</v>
      </c>
    </row>
    <row r="225" spans="1:2" x14ac:dyDescent="0.25">
      <c r="A225" s="16">
        <v>800144036</v>
      </c>
      <c r="B225" s="17" t="s">
        <v>1397</v>
      </c>
    </row>
    <row r="226" spans="1:2" x14ac:dyDescent="0.25">
      <c r="A226" s="16">
        <v>800144321</v>
      </c>
      <c r="B226" s="17" t="s">
        <v>1398</v>
      </c>
    </row>
    <row r="227" spans="1:2" x14ac:dyDescent="0.25">
      <c r="A227" s="16">
        <v>800144385</v>
      </c>
      <c r="B227" s="17" t="s">
        <v>1399</v>
      </c>
    </row>
    <row r="228" spans="1:2" x14ac:dyDescent="0.25">
      <c r="A228" s="16">
        <v>800144763</v>
      </c>
      <c r="B228" s="17" t="s">
        <v>1400</v>
      </c>
    </row>
    <row r="229" spans="1:2" x14ac:dyDescent="0.25">
      <c r="A229" s="16">
        <v>800144910</v>
      </c>
      <c r="B229" s="17" t="s">
        <v>1401</v>
      </c>
    </row>
    <row r="230" spans="1:2" x14ac:dyDescent="0.25">
      <c r="A230" s="16">
        <v>800145035</v>
      </c>
      <c r="B230" s="17" t="s">
        <v>1402</v>
      </c>
    </row>
    <row r="231" spans="1:2" x14ac:dyDescent="0.25">
      <c r="A231" s="16">
        <v>800145109</v>
      </c>
      <c r="B231" s="17" t="s">
        <v>1403</v>
      </c>
    </row>
    <row r="232" spans="1:2" x14ac:dyDescent="0.25">
      <c r="A232" s="16">
        <v>800145113</v>
      </c>
      <c r="B232" s="17" t="s">
        <v>1404</v>
      </c>
    </row>
    <row r="233" spans="1:2" x14ac:dyDescent="0.25">
      <c r="A233" s="16">
        <v>800145148</v>
      </c>
      <c r="B233" s="17" t="s">
        <v>1405</v>
      </c>
    </row>
    <row r="234" spans="1:2" x14ac:dyDescent="0.25">
      <c r="A234" s="16">
        <v>800145150</v>
      </c>
      <c r="B234" s="17" t="s">
        <v>1406</v>
      </c>
    </row>
    <row r="235" spans="1:2" x14ac:dyDescent="0.25">
      <c r="A235" s="16">
        <v>800145642</v>
      </c>
      <c r="B235" s="17" t="s">
        <v>1407</v>
      </c>
    </row>
    <row r="236" spans="1:2" x14ac:dyDescent="0.25">
      <c r="A236" s="16">
        <v>800145668</v>
      </c>
      <c r="B236" s="17" t="s">
        <v>1408</v>
      </c>
    </row>
    <row r="237" spans="1:2" x14ac:dyDescent="0.25">
      <c r="A237" s="16">
        <v>800145709</v>
      </c>
      <c r="B237" s="17" t="s">
        <v>1409</v>
      </c>
    </row>
    <row r="238" spans="1:2" x14ac:dyDescent="0.25">
      <c r="A238" s="16">
        <v>800145878</v>
      </c>
      <c r="B238" s="17" t="s">
        <v>1410</v>
      </c>
    </row>
    <row r="239" spans="1:2" x14ac:dyDescent="0.25">
      <c r="A239" s="16">
        <v>800145910</v>
      </c>
      <c r="B239" s="17" t="s">
        <v>1411</v>
      </c>
    </row>
    <row r="240" spans="1:2" x14ac:dyDescent="0.25">
      <c r="A240" s="16">
        <v>800145963</v>
      </c>
      <c r="B240" s="17" t="s">
        <v>1412</v>
      </c>
    </row>
    <row r="241" spans="1:2" x14ac:dyDescent="0.25">
      <c r="A241" s="16">
        <v>800146001</v>
      </c>
      <c r="B241" s="17" t="s">
        <v>1413</v>
      </c>
    </row>
    <row r="242" spans="1:2" x14ac:dyDescent="0.25">
      <c r="A242" s="16">
        <v>800146193</v>
      </c>
      <c r="B242" s="17" t="s">
        <v>1414</v>
      </c>
    </row>
    <row r="243" spans="1:2" x14ac:dyDescent="0.25">
      <c r="A243" s="16">
        <v>800146373</v>
      </c>
      <c r="B243" s="17" t="s">
        <v>1415</v>
      </c>
    </row>
    <row r="244" spans="1:2" x14ac:dyDescent="0.25">
      <c r="A244" s="16">
        <v>800146726</v>
      </c>
      <c r="B244" s="17" t="s">
        <v>1416</v>
      </c>
    </row>
    <row r="245" spans="1:2" x14ac:dyDescent="0.25">
      <c r="A245" s="16">
        <v>800147247</v>
      </c>
      <c r="B245" s="17" t="s">
        <v>1417</v>
      </c>
    </row>
    <row r="246" spans="1:2" x14ac:dyDescent="0.25">
      <c r="A246" s="16">
        <v>800148326</v>
      </c>
      <c r="B246" s="17" t="s">
        <v>1418</v>
      </c>
    </row>
    <row r="247" spans="1:2" x14ac:dyDescent="0.25">
      <c r="A247" s="16">
        <v>800152486</v>
      </c>
      <c r="B247" s="17" t="s">
        <v>1419</v>
      </c>
    </row>
    <row r="248" spans="1:2" x14ac:dyDescent="0.25">
      <c r="A248" s="16">
        <v>800153005</v>
      </c>
      <c r="B248" s="17" t="s">
        <v>1420</v>
      </c>
    </row>
    <row r="249" spans="1:2" x14ac:dyDescent="0.25">
      <c r="A249" s="16">
        <v>800153882</v>
      </c>
      <c r="B249" s="17" t="s">
        <v>1421</v>
      </c>
    </row>
    <row r="250" spans="1:2" x14ac:dyDescent="0.25">
      <c r="A250" s="16">
        <v>800153954</v>
      </c>
      <c r="B250" s="17" t="s">
        <v>1422</v>
      </c>
    </row>
    <row r="251" spans="1:2" x14ac:dyDescent="0.25">
      <c r="A251" s="16">
        <v>800153995</v>
      </c>
      <c r="B251" s="17" t="s">
        <v>1423</v>
      </c>
    </row>
    <row r="252" spans="1:2" x14ac:dyDescent="0.25">
      <c r="A252" s="16">
        <v>800154331</v>
      </c>
      <c r="B252" s="17" t="s">
        <v>1424</v>
      </c>
    </row>
    <row r="253" spans="1:2" x14ac:dyDescent="0.25">
      <c r="A253" s="16">
        <v>800154447</v>
      </c>
      <c r="B253" s="17" t="s">
        <v>1425</v>
      </c>
    </row>
    <row r="254" spans="1:2" x14ac:dyDescent="0.25">
      <c r="A254" s="16">
        <v>800155653</v>
      </c>
      <c r="B254" s="17" t="s">
        <v>1426</v>
      </c>
    </row>
    <row r="255" spans="1:2" x14ac:dyDescent="0.25">
      <c r="A255" s="16">
        <v>800155835</v>
      </c>
      <c r="B255" s="17" t="s">
        <v>1427</v>
      </c>
    </row>
    <row r="256" spans="1:2" x14ac:dyDescent="0.25">
      <c r="A256" s="16">
        <v>800156148</v>
      </c>
      <c r="B256" s="17" t="s">
        <v>1428</v>
      </c>
    </row>
    <row r="257" spans="1:2" x14ac:dyDescent="0.25">
      <c r="A257" s="16">
        <v>800157046</v>
      </c>
      <c r="B257" s="17" t="s">
        <v>1429</v>
      </c>
    </row>
    <row r="258" spans="1:2" x14ac:dyDescent="0.25">
      <c r="A258" s="16">
        <v>800158188</v>
      </c>
      <c r="B258" s="17" t="s">
        <v>1430</v>
      </c>
    </row>
    <row r="259" spans="1:2" x14ac:dyDescent="0.25">
      <c r="A259" s="16">
        <v>800158249</v>
      </c>
      <c r="B259" s="17" t="s">
        <v>1431</v>
      </c>
    </row>
    <row r="260" spans="1:2" x14ac:dyDescent="0.25">
      <c r="A260" s="16">
        <v>800158555</v>
      </c>
      <c r="B260" s="17" t="s">
        <v>1432</v>
      </c>
    </row>
    <row r="261" spans="1:2" x14ac:dyDescent="0.25">
      <c r="A261" s="16">
        <v>800158655</v>
      </c>
      <c r="B261" s="17" t="s">
        <v>1433</v>
      </c>
    </row>
    <row r="262" spans="1:2" x14ac:dyDescent="0.25">
      <c r="A262" s="16">
        <v>800159288</v>
      </c>
      <c r="B262" s="17" t="s">
        <v>1434</v>
      </c>
    </row>
    <row r="263" spans="1:2" x14ac:dyDescent="0.25">
      <c r="A263" s="16">
        <v>800160505</v>
      </c>
      <c r="B263" s="17" t="s">
        <v>1435</v>
      </c>
    </row>
    <row r="264" spans="1:2" x14ac:dyDescent="0.25">
      <c r="A264" s="16">
        <v>800160508</v>
      </c>
      <c r="B264" s="17" t="s">
        <v>1436</v>
      </c>
    </row>
    <row r="265" spans="1:2" x14ac:dyDescent="0.25">
      <c r="A265" s="16">
        <v>800160680</v>
      </c>
      <c r="B265" s="17" t="s">
        <v>1437</v>
      </c>
    </row>
    <row r="266" spans="1:2" x14ac:dyDescent="0.25">
      <c r="A266" s="16">
        <v>800160690</v>
      </c>
      <c r="B266" s="17" t="s">
        <v>1438</v>
      </c>
    </row>
    <row r="267" spans="1:2" x14ac:dyDescent="0.25">
      <c r="A267" s="16">
        <v>800161338</v>
      </c>
      <c r="B267" s="17" t="s">
        <v>1439</v>
      </c>
    </row>
    <row r="268" spans="1:2" x14ac:dyDescent="0.25">
      <c r="A268" s="16">
        <v>800162347</v>
      </c>
      <c r="B268" s="17" t="s">
        <v>1440</v>
      </c>
    </row>
    <row r="269" spans="1:2" x14ac:dyDescent="0.25">
      <c r="A269" s="16">
        <v>800162522</v>
      </c>
      <c r="B269" s="17" t="s">
        <v>1441</v>
      </c>
    </row>
    <row r="270" spans="1:2" x14ac:dyDescent="0.25">
      <c r="A270" s="16">
        <v>800162801</v>
      </c>
      <c r="B270" s="17" t="s">
        <v>1442</v>
      </c>
    </row>
    <row r="271" spans="1:2" x14ac:dyDescent="0.25">
      <c r="A271" s="16">
        <v>800162805</v>
      </c>
      <c r="B271" s="17" t="s">
        <v>1443</v>
      </c>
    </row>
    <row r="272" spans="1:2" x14ac:dyDescent="0.25">
      <c r="A272" s="16">
        <v>800162862</v>
      </c>
      <c r="B272" s="17" t="s">
        <v>1444</v>
      </c>
    </row>
    <row r="273" spans="1:2" x14ac:dyDescent="0.25">
      <c r="A273" s="16">
        <v>800163049</v>
      </c>
      <c r="B273" s="17" t="s">
        <v>1445</v>
      </c>
    </row>
    <row r="274" spans="1:2" x14ac:dyDescent="0.25">
      <c r="A274" s="16">
        <v>800163225</v>
      </c>
      <c r="B274" s="17" t="s">
        <v>1446</v>
      </c>
    </row>
    <row r="275" spans="1:2" x14ac:dyDescent="0.25">
      <c r="A275" s="16">
        <v>800164534</v>
      </c>
      <c r="B275" s="17" t="s">
        <v>1447</v>
      </c>
    </row>
    <row r="276" spans="1:2" x14ac:dyDescent="0.25">
      <c r="A276" s="16">
        <v>800164570</v>
      </c>
      <c r="B276" s="17" t="s">
        <v>1448</v>
      </c>
    </row>
    <row r="277" spans="1:2" x14ac:dyDescent="0.25">
      <c r="A277" s="16">
        <v>800164908</v>
      </c>
      <c r="B277" s="17" t="s">
        <v>1449</v>
      </c>
    </row>
    <row r="278" spans="1:2" x14ac:dyDescent="0.25">
      <c r="A278" s="16">
        <v>800165016</v>
      </c>
      <c r="B278" s="17" t="s">
        <v>1450</v>
      </c>
    </row>
    <row r="279" spans="1:2" x14ac:dyDescent="0.25">
      <c r="A279" s="16">
        <v>800165133</v>
      </c>
      <c r="B279" s="17" t="s">
        <v>1451</v>
      </c>
    </row>
    <row r="280" spans="1:2" x14ac:dyDescent="0.25">
      <c r="A280" s="16">
        <v>800165316</v>
      </c>
      <c r="B280" s="17" t="s">
        <v>1452</v>
      </c>
    </row>
    <row r="281" spans="1:2" x14ac:dyDescent="0.25">
      <c r="A281" s="16">
        <v>800165568</v>
      </c>
      <c r="B281" s="17" t="s">
        <v>1453</v>
      </c>
    </row>
    <row r="282" spans="1:2" x14ac:dyDescent="0.25">
      <c r="A282" s="16">
        <v>800166568</v>
      </c>
      <c r="B282" s="17" t="s">
        <v>1454</v>
      </c>
    </row>
    <row r="283" spans="1:2" x14ac:dyDescent="0.25">
      <c r="A283" s="16">
        <v>800167616</v>
      </c>
      <c r="B283" s="17" t="s">
        <v>1455</v>
      </c>
    </row>
    <row r="284" spans="1:2" x14ac:dyDescent="0.25">
      <c r="A284" s="16">
        <v>800168126</v>
      </c>
      <c r="B284" s="17" t="s">
        <v>1456</v>
      </c>
    </row>
    <row r="285" spans="1:2" x14ac:dyDescent="0.25">
      <c r="A285" s="16">
        <v>800168868</v>
      </c>
      <c r="B285" s="17" t="s">
        <v>1457</v>
      </c>
    </row>
    <row r="286" spans="1:2" x14ac:dyDescent="0.25">
      <c r="A286" s="16">
        <v>800169981</v>
      </c>
      <c r="B286" s="17" t="s">
        <v>1458</v>
      </c>
    </row>
    <row r="287" spans="1:2" x14ac:dyDescent="0.25">
      <c r="A287" s="16">
        <v>800170272</v>
      </c>
      <c r="B287" s="17" t="s">
        <v>1459</v>
      </c>
    </row>
    <row r="288" spans="1:2" x14ac:dyDescent="0.25">
      <c r="A288" s="16">
        <v>800170584</v>
      </c>
      <c r="B288" s="17" t="s">
        <v>1460</v>
      </c>
    </row>
    <row r="289" spans="1:2" x14ac:dyDescent="0.25">
      <c r="A289" s="16">
        <v>800171253</v>
      </c>
      <c r="B289" s="17" t="s">
        <v>1461</v>
      </c>
    </row>
    <row r="290" spans="1:2" x14ac:dyDescent="0.25">
      <c r="A290" s="16">
        <v>800171406</v>
      </c>
      <c r="B290" s="17" t="s">
        <v>1462</v>
      </c>
    </row>
    <row r="291" spans="1:2" x14ac:dyDescent="0.25">
      <c r="A291" s="16">
        <v>800171656</v>
      </c>
      <c r="B291" s="17" t="s">
        <v>1463</v>
      </c>
    </row>
    <row r="292" spans="1:2" x14ac:dyDescent="0.25">
      <c r="A292" s="16">
        <v>800171992</v>
      </c>
      <c r="B292" s="17" t="s">
        <v>1464</v>
      </c>
    </row>
    <row r="293" spans="1:2" x14ac:dyDescent="0.25">
      <c r="A293" s="16">
        <v>800173097</v>
      </c>
      <c r="B293" s="17" t="s">
        <v>1465</v>
      </c>
    </row>
    <row r="294" spans="1:2" x14ac:dyDescent="0.25">
      <c r="A294" s="16">
        <v>800175570</v>
      </c>
      <c r="B294" s="17" t="s">
        <v>1466</v>
      </c>
    </row>
    <row r="295" spans="1:2" x14ac:dyDescent="0.25">
      <c r="A295" s="16">
        <v>800176340</v>
      </c>
      <c r="B295" s="17" t="s">
        <v>1467</v>
      </c>
    </row>
    <row r="296" spans="1:2" x14ac:dyDescent="0.25">
      <c r="A296" s="16">
        <v>800180234</v>
      </c>
      <c r="B296" s="17" t="s">
        <v>1468</v>
      </c>
    </row>
    <row r="297" spans="1:2" x14ac:dyDescent="0.25">
      <c r="A297" s="16">
        <v>800181165</v>
      </c>
      <c r="B297" s="17" t="s">
        <v>1469</v>
      </c>
    </row>
    <row r="298" spans="1:2" x14ac:dyDescent="0.25">
      <c r="A298" s="16">
        <v>800181797</v>
      </c>
      <c r="B298" s="17" t="s">
        <v>1470</v>
      </c>
    </row>
    <row r="299" spans="1:2" x14ac:dyDescent="0.25">
      <c r="A299" s="16">
        <v>800182233</v>
      </c>
      <c r="B299" s="17" t="s">
        <v>1471</v>
      </c>
    </row>
    <row r="300" spans="1:2" x14ac:dyDescent="0.25">
      <c r="A300" s="16">
        <v>800183221</v>
      </c>
      <c r="B300" s="17" t="s">
        <v>1472</v>
      </c>
    </row>
    <row r="301" spans="1:2" x14ac:dyDescent="0.25">
      <c r="A301" s="16">
        <v>800183434</v>
      </c>
      <c r="B301" s="17" t="s">
        <v>1473</v>
      </c>
    </row>
    <row r="302" spans="1:2" x14ac:dyDescent="0.25">
      <c r="A302" s="16">
        <v>800183940</v>
      </c>
      <c r="B302" s="17" t="s">
        <v>1474</v>
      </c>
    </row>
    <row r="303" spans="1:2" x14ac:dyDescent="0.25">
      <c r="A303" s="16">
        <v>800184536</v>
      </c>
      <c r="B303" s="17" t="s">
        <v>1475</v>
      </c>
    </row>
    <row r="304" spans="1:2" x14ac:dyDescent="0.25">
      <c r="A304" s="16">
        <v>800185163</v>
      </c>
      <c r="B304" s="17" t="s">
        <v>1476</v>
      </c>
    </row>
    <row r="305" spans="1:2" x14ac:dyDescent="0.25">
      <c r="A305" s="16">
        <v>800185400</v>
      </c>
      <c r="B305" s="17" t="s">
        <v>1477</v>
      </c>
    </row>
    <row r="306" spans="1:2" x14ac:dyDescent="0.25">
      <c r="A306" s="16">
        <v>800186143</v>
      </c>
      <c r="B306" s="17" t="s">
        <v>1478</v>
      </c>
    </row>
    <row r="307" spans="1:2" x14ac:dyDescent="0.25">
      <c r="A307" s="16">
        <v>800187785</v>
      </c>
      <c r="B307" s="17" t="s">
        <v>1479</v>
      </c>
    </row>
    <row r="308" spans="1:2" x14ac:dyDescent="0.25">
      <c r="A308" s="16">
        <v>800187842</v>
      </c>
      <c r="B308" s="17" t="s">
        <v>1480</v>
      </c>
    </row>
    <row r="309" spans="1:2" x14ac:dyDescent="0.25">
      <c r="A309" s="16">
        <v>800188623</v>
      </c>
      <c r="B309" s="17" t="s">
        <v>1481</v>
      </c>
    </row>
    <row r="310" spans="1:2" x14ac:dyDescent="0.25">
      <c r="A310" s="16">
        <v>800188642</v>
      </c>
      <c r="B310" s="17" t="s">
        <v>1482</v>
      </c>
    </row>
    <row r="311" spans="1:2" x14ac:dyDescent="0.25">
      <c r="A311" s="16">
        <v>800188644</v>
      </c>
      <c r="B311" s="17" t="s">
        <v>1483</v>
      </c>
    </row>
    <row r="312" spans="1:2" x14ac:dyDescent="0.25">
      <c r="A312" s="16">
        <v>800189063</v>
      </c>
      <c r="B312" s="17" t="s">
        <v>1484</v>
      </c>
    </row>
    <row r="313" spans="1:2" x14ac:dyDescent="0.25">
      <c r="A313" s="16">
        <v>800189480</v>
      </c>
      <c r="B313" s="17" t="s">
        <v>1485</v>
      </c>
    </row>
    <row r="314" spans="1:2" x14ac:dyDescent="0.25">
      <c r="A314" s="16">
        <v>800189920</v>
      </c>
      <c r="B314" s="17" t="s">
        <v>1486</v>
      </c>
    </row>
    <row r="315" spans="1:2" x14ac:dyDescent="0.25">
      <c r="A315" s="16">
        <v>800190564</v>
      </c>
      <c r="B315" s="17" t="s">
        <v>1487</v>
      </c>
    </row>
    <row r="316" spans="1:2" x14ac:dyDescent="0.25">
      <c r="A316" s="16">
        <v>800192494</v>
      </c>
      <c r="B316" s="17" t="s">
        <v>1488</v>
      </c>
    </row>
    <row r="317" spans="1:2" x14ac:dyDescent="0.25">
      <c r="A317" s="16">
        <v>800192799</v>
      </c>
      <c r="B317" s="17" t="s">
        <v>1489</v>
      </c>
    </row>
    <row r="318" spans="1:2" x14ac:dyDescent="0.25">
      <c r="A318" s="16">
        <v>800193108</v>
      </c>
      <c r="B318" s="17" t="s">
        <v>1490</v>
      </c>
    </row>
    <row r="319" spans="1:2" x14ac:dyDescent="0.25">
      <c r="A319" s="16">
        <v>800193469</v>
      </c>
      <c r="B319" s="17" t="s">
        <v>1491</v>
      </c>
    </row>
    <row r="320" spans="1:2" x14ac:dyDescent="0.25">
      <c r="A320" s="16">
        <v>800193895</v>
      </c>
      <c r="B320" s="17" t="s">
        <v>1492</v>
      </c>
    </row>
    <row r="321" spans="1:2" x14ac:dyDescent="0.25">
      <c r="A321" s="16">
        <v>800195816</v>
      </c>
      <c r="B321" s="17" t="s">
        <v>1493</v>
      </c>
    </row>
    <row r="322" spans="1:2" x14ac:dyDescent="0.25">
      <c r="A322" s="16">
        <v>800196495</v>
      </c>
      <c r="B322" s="17" t="s">
        <v>1494</v>
      </c>
    </row>
    <row r="323" spans="1:2" x14ac:dyDescent="0.25">
      <c r="A323" s="16">
        <v>800196505</v>
      </c>
      <c r="B323" s="17" t="s">
        <v>1495</v>
      </c>
    </row>
    <row r="324" spans="1:2" x14ac:dyDescent="0.25">
      <c r="A324" s="16">
        <v>800196913</v>
      </c>
      <c r="B324" s="17" t="s">
        <v>1496</v>
      </c>
    </row>
    <row r="325" spans="1:2" x14ac:dyDescent="0.25">
      <c r="A325" s="16">
        <v>800197044</v>
      </c>
      <c r="B325" s="17" t="s">
        <v>1497</v>
      </c>
    </row>
    <row r="326" spans="1:2" x14ac:dyDescent="0.25">
      <c r="A326" s="16">
        <v>800197382</v>
      </c>
      <c r="B326" s="17" t="s">
        <v>1498</v>
      </c>
    </row>
    <row r="327" spans="1:2" x14ac:dyDescent="0.25">
      <c r="A327" s="16">
        <v>800197530</v>
      </c>
      <c r="B327" s="17" t="s">
        <v>1499</v>
      </c>
    </row>
    <row r="328" spans="1:2" x14ac:dyDescent="0.25">
      <c r="A328" s="16">
        <v>800197712</v>
      </c>
      <c r="B328" s="17" t="s">
        <v>1500</v>
      </c>
    </row>
    <row r="329" spans="1:2" x14ac:dyDescent="0.25">
      <c r="A329" s="16">
        <v>800198017</v>
      </c>
      <c r="B329" s="17" t="s">
        <v>1501</v>
      </c>
    </row>
    <row r="330" spans="1:2" x14ac:dyDescent="0.25">
      <c r="A330" s="16">
        <v>800198019</v>
      </c>
      <c r="B330" s="17" t="s">
        <v>1502</v>
      </c>
    </row>
    <row r="331" spans="1:2" x14ac:dyDescent="0.25">
      <c r="A331" s="16">
        <v>800199605</v>
      </c>
      <c r="B331" s="17" t="s">
        <v>1503</v>
      </c>
    </row>
    <row r="332" spans="1:2" x14ac:dyDescent="0.25">
      <c r="A332" s="16">
        <v>800199658</v>
      </c>
      <c r="B332" s="17" t="s">
        <v>1504</v>
      </c>
    </row>
    <row r="333" spans="1:2" x14ac:dyDescent="0.25">
      <c r="A333" s="16">
        <v>800199769</v>
      </c>
      <c r="B333" s="17" t="s">
        <v>1505</v>
      </c>
    </row>
    <row r="334" spans="1:2" x14ac:dyDescent="0.25">
      <c r="A334" s="16">
        <v>800199774</v>
      </c>
      <c r="B334" s="17" t="s">
        <v>1506</v>
      </c>
    </row>
    <row r="335" spans="1:2" x14ac:dyDescent="0.25">
      <c r="A335" s="16">
        <v>800199818</v>
      </c>
      <c r="B335" s="17" t="s">
        <v>1507</v>
      </c>
    </row>
    <row r="336" spans="1:2" x14ac:dyDescent="0.25">
      <c r="A336" s="16">
        <v>800200221</v>
      </c>
      <c r="B336" s="17" t="s">
        <v>1508</v>
      </c>
    </row>
    <row r="337" spans="1:2" x14ac:dyDescent="0.25">
      <c r="A337" s="16">
        <v>800200505</v>
      </c>
      <c r="B337" s="17" t="s">
        <v>1509</v>
      </c>
    </row>
    <row r="338" spans="1:2" x14ac:dyDescent="0.25">
      <c r="A338" s="16">
        <v>800200633</v>
      </c>
      <c r="B338" s="17" t="s">
        <v>1510</v>
      </c>
    </row>
    <row r="339" spans="1:2" x14ac:dyDescent="0.25">
      <c r="A339" s="16">
        <v>800200798</v>
      </c>
      <c r="B339" s="17" t="s">
        <v>1511</v>
      </c>
    </row>
    <row r="340" spans="1:2" x14ac:dyDescent="0.25">
      <c r="A340" s="16">
        <v>800201544</v>
      </c>
      <c r="B340" s="17" t="s">
        <v>1512</v>
      </c>
    </row>
    <row r="341" spans="1:2" x14ac:dyDescent="0.25">
      <c r="A341" s="16">
        <v>800201587</v>
      </c>
      <c r="B341" s="17" t="s">
        <v>1513</v>
      </c>
    </row>
    <row r="342" spans="1:2" x14ac:dyDescent="0.25">
      <c r="A342" s="16">
        <v>800202784</v>
      </c>
      <c r="B342" s="17" t="s">
        <v>1514</v>
      </c>
    </row>
    <row r="343" spans="1:2" x14ac:dyDescent="0.25">
      <c r="A343" s="16">
        <v>800203042</v>
      </c>
      <c r="B343" s="17" t="s">
        <v>1515</v>
      </c>
    </row>
    <row r="344" spans="1:2" x14ac:dyDescent="0.25">
      <c r="A344" s="16">
        <v>800203649</v>
      </c>
      <c r="B344" s="17" t="s">
        <v>1516</v>
      </c>
    </row>
    <row r="345" spans="1:2" x14ac:dyDescent="0.25">
      <c r="A345" s="16">
        <v>800204612</v>
      </c>
      <c r="B345" s="17" t="s">
        <v>1517</v>
      </c>
    </row>
    <row r="346" spans="1:2" x14ac:dyDescent="0.25">
      <c r="A346" s="16">
        <v>800204692</v>
      </c>
      <c r="B346" s="17" t="s">
        <v>1518</v>
      </c>
    </row>
    <row r="347" spans="1:2" x14ac:dyDescent="0.25">
      <c r="A347" s="16">
        <v>800205056</v>
      </c>
      <c r="B347" s="17" t="s">
        <v>1519</v>
      </c>
    </row>
    <row r="348" spans="1:2" x14ac:dyDescent="0.25">
      <c r="A348" s="16">
        <v>800205323</v>
      </c>
      <c r="B348" s="17" t="s">
        <v>1520</v>
      </c>
    </row>
    <row r="349" spans="1:2" x14ac:dyDescent="0.25">
      <c r="A349" s="16">
        <v>800205526</v>
      </c>
      <c r="B349" s="17" t="s">
        <v>1521</v>
      </c>
    </row>
    <row r="350" spans="1:2" x14ac:dyDescent="0.25">
      <c r="A350" s="16">
        <v>800205541</v>
      </c>
      <c r="B350" s="17" t="s">
        <v>1522</v>
      </c>
    </row>
    <row r="351" spans="1:2" x14ac:dyDescent="0.25">
      <c r="A351" s="16">
        <v>800205543</v>
      </c>
      <c r="B351" s="17" t="s">
        <v>1523</v>
      </c>
    </row>
    <row r="352" spans="1:2" x14ac:dyDescent="0.25">
      <c r="A352" s="16">
        <v>800205659</v>
      </c>
      <c r="B352" s="17" t="s">
        <v>1524</v>
      </c>
    </row>
    <row r="353" spans="1:2" x14ac:dyDescent="0.25">
      <c r="A353" s="16">
        <v>800205718</v>
      </c>
      <c r="B353" s="17" t="s">
        <v>1525</v>
      </c>
    </row>
    <row r="354" spans="1:2" x14ac:dyDescent="0.25">
      <c r="A354" s="16">
        <v>800205721</v>
      </c>
      <c r="B354" s="17" t="s">
        <v>1526</v>
      </c>
    </row>
    <row r="355" spans="1:2" x14ac:dyDescent="0.25">
      <c r="A355" s="16">
        <v>800205764</v>
      </c>
      <c r="B355" s="17" t="s">
        <v>1527</v>
      </c>
    </row>
    <row r="356" spans="1:2" x14ac:dyDescent="0.25">
      <c r="A356" s="16">
        <v>800206140</v>
      </c>
      <c r="B356" s="17" t="s">
        <v>1528</v>
      </c>
    </row>
    <row r="357" spans="1:2" x14ac:dyDescent="0.25">
      <c r="A357" s="16">
        <v>800207360</v>
      </c>
      <c r="B357" s="17" t="s">
        <v>1529</v>
      </c>
    </row>
    <row r="358" spans="1:2" x14ac:dyDescent="0.25">
      <c r="A358" s="16">
        <v>800208117</v>
      </c>
      <c r="B358" s="17" t="s">
        <v>1530</v>
      </c>
    </row>
    <row r="359" spans="1:2" x14ac:dyDescent="0.25">
      <c r="A359" s="16">
        <v>800208227</v>
      </c>
      <c r="B359" s="17" t="s">
        <v>1531</v>
      </c>
    </row>
    <row r="360" spans="1:2" x14ac:dyDescent="0.25">
      <c r="A360" s="16">
        <v>800208283</v>
      </c>
      <c r="B360" s="17" t="s">
        <v>1532</v>
      </c>
    </row>
    <row r="361" spans="1:2" x14ac:dyDescent="0.25">
      <c r="A361" s="16">
        <v>800208738</v>
      </c>
      <c r="B361" s="17" t="s">
        <v>1533</v>
      </c>
    </row>
    <row r="362" spans="1:2" x14ac:dyDescent="0.25">
      <c r="A362" s="16">
        <v>800209106</v>
      </c>
      <c r="B362" s="17" t="s">
        <v>1534</v>
      </c>
    </row>
    <row r="363" spans="1:2" x14ac:dyDescent="0.25">
      <c r="A363" s="16">
        <v>800209439</v>
      </c>
      <c r="B363" s="17" t="s">
        <v>1535</v>
      </c>
    </row>
    <row r="364" spans="1:2" x14ac:dyDescent="0.25">
      <c r="A364" s="16">
        <v>800209491</v>
      </c>
      <c r="B364" s="17" t="s">
        <v>1536</v>
      </c>
    </row>
    <row r="365" spans="1:2" x14ac:dyDescent="0.25">
      <c r="A365" s="16">
        <v>800209630</v>
      </c>
      <c r="B365" s="17" t="s">
        <v>1537</v>
      </c>
    </row>
    <row r="366" spans="1:2" x14ac:dyDescent="0.25">
      <c r="A366" s="16">
        <v>800210423</v>
      </c>
      <c r="B366" s="17" t="s">
        <v>1538</v>
      </c>
    </row>
    <row r="367" spans="1:2" x14ac:dyDescent="0.25">
      <c r="A367" s="16">
        <v>800210629</v>
      </c>
      <c r="B367" s="17" t="s">
        <v>1539</v>
      </c>
    </row>
    <row r="368" spans="1:2" x14ac:dyDescent="0.25">
      <c r="A368" s="16">
        <v>800210664</v>
      </c>
      <c r="B368" s="17" t="s">
        <v>1540</v>
      </c>
    </row>
    <row r="369" spans="1:2" x14ac:dyDescent="0.25">
      <c r="A369" s="16">
        <v>800210820</v>
      </c>
      <c r="B369" s="17" t="s">
        <v>1541</v>
      </c>
    </row>
    <row r="370" spans="1:2" x14ac:dyDescent="0.25">
      <c r="A370" s="16">
        <v>800211025</v>
      </c>
      <c r="B370" s="17" t="s">
        <v>1542</v>
      </c>
    </row>
    <row r="371" spans="1:2" x14ac:dyDescent="0.25">
      <c r="A371" s="16">
        <v>800215465</v>
      </c>
      <c r="B371" s="17" t="s">
        <v>1543</v>
      </c>
    </row>
    <row r="372" spans="1:2" x14ac:dyDescent="0.25">
      <c r="A372" s="16">
        <v>800216022</v>
      </c>
      <c r="B372" s="17" t="s">
        <v>1544</v>
      </c>
    </row>
    <row r="373" spans="1:2" x14ac:dyDescent="0.25">
      <c r="A373" s="16">
        <v>800216676</v>
      </c>
      <c r="B373" s="17" t="s">
        <v>1545</v>
      </c>
    </row>
    <row r="374" spans="1:2" x14ac:dyDescent="0.25">
      <c r="A374" s="16">
        <v>800217174</v>
      </c>
      <c r="B374" s="17" t="s">
        <v>1546</v>
      </c>
    </row>
    <row r="375" spans="1:2" x14ac:dyDescent="0.25">
      <c r="A375" s="16">
        <v>800217734</v>
      </c>
      <c r="B375" s="17" t="s">
        <v>1547</v>
      </c>
    </row>
    <row r="376" spans="1:2" x14ac:dyDescent="0.25">
      <c r="A376" s="16">
        <v>800218607</v>
      </c>
      <c r="B376" s="17" t="s">
        <v>1548</v>
      </c>
    </row>
    <row r="377" spans="1:2" x14ac:dyDescent="0.25">
      <c r="A377" s="16">
        <v>800218861</v>
      </c>
      <c r="B377" s="17" t="s">
        <v>1549</v>
      </c>
    </row>
    <row r="378" spans="1:2" x14ac:dyDescent="0.25">
      <c r="A378" s="16">
        <v>800220256</v>
      </c>
      <c r="B378" s="17" t="s">
        <v>1550</v>
      </c>
    </row>
    <row r="379" spans="1:2" x14ac:dyDescent="0.25">
      <c r="A379" s="16">
        <v>800220425</v>
      </c>
      <c r="B379" s="17" t="s">
        <v>1551</v>
      </c>
    </row>
    <row r="380" spans="1:2" x14ac:dyDescent="0.25">
      <c r="A380" s="16">
        <v>800220546</v>
      </c>
      <c r="B380" s="17" t="s">
        <v>1552</v>
      </c>
    </row>
    <row r="381" spans="1:2" x14ac:dyDescent="0.25">
      <c r="A381" s="16">
        <v>800220719</v>
      </c>
      <c r="B381" s="17" t="s">
        <v>1553</v>
      </c>
    </row>
    <row r="382" spans="1:2" x14ac:dyDescent="0.25">
      <c r="A382" s="16">
        <v>800221908</v>
      </c>
      <c r="B382" s="17" t="s">
        <v>1554</v>
      </c>
    </row>
    <row r="383" spans="1:2" x14ac:dyDescent="0.25">
      <c r="A383" s="16">
        <v>800222547</v>
      </c>
      <c r="B383" s="17" t="s">
        <v>1555</v>
      </c>
    </row>
    <row r="384" spans="1:2" x14ac:dyDescent="0.25">
      <c r="A384" s="16">
        <v>800222572</v>
      </c>
      <c r="B384" s="17" t="s">
        <v>1556</v>
      </c>
    </row>
    <row r="385" spans="1:2" x14ac:dyDescent="0.25">
      <c r="A385" s="16">
        <v>800223014</v>
      </c>
      <c r="B385" s="17" t="s">
        <v>1557</v>
      </c>
    </row>
    <row r="386" spans="1:2" x14ac:dyDescent="0.25">
      <c r="A386" s="16">
        <v>800224650</v>
      </c>
      <c r="B386" s="17" t="s">
        <v>1558</v>
      </c>
    </row>
    <row r="387" spans="1:2" x14ac:dyDescent="0.25">
      <c r="A387" s="16">
        <v>800224669</v>
      </c>
      <c r="B387" s="17" t="s">
        <v>1559</v>
      </c>
    </row>
    <row r="388" spans="1:2" x14ac:dyDescent="0.25">
      <c r="A388" s="16">
        <v>800224745</v>
      </c>
      <c r="B388" s="17" t="s">
        <v>1560</v>
      </c>
    </row>
    <row r="389" spans="1:2" x14ac:dyDescent="0.25">
      <c r="A389" s="16">
        <v>800224796</v>
      </c>
      <c r="B389" s="17" t="s">
        <v>1561</v>
      </c>
    </row>
    <row r="390" spans="1:2" x14ac:dyDescent="0.25">
      <c r="A390" s="16">
        <v>800225264</v>
      </c>
      <c r="B390" s="17" t="s">
        <v>1562</v>
      </c>
    </row>
    <row r="391" spans="1:2" x14ac:dyDescent="0.25">
      <c r="A391" s="16">
        <v>800225282</v>
      </c>
      <c r="B391" s="17" t="s">
        <v>1563</v>
      </c>
    </row>
    <row r="392" spans="1:2" x14ac:dyDescent="0.25">
      <c r="A392" s="16">
        <v>800226337</v>
      </c>
      <c r="B392" s="17" t="s">
        <v>1564</v>
      </c>
    </row>
    <row r="393" spans="1:2" x14ac:dyDescent="0.25">
      <c r="A393" s="16">
        <v>800227558</v>
      </c>
      <c r="B393" s="17" t="s">
        <v>1565</v>
      </c>
    </row>
    <row r="394" spans="1:2" x14ac:dyDescent="0.25">
      <c r="A394" s="16">
        <v>800228030</v>
      </c>
      <c r="B394" s="17" t="s">
        <v>1566</v>
      </c>
    </row>
    <row r="395" spans="1:2" x14ac:dyDescent="0.25">
      <c r="A395" s="16">
        <v>800229088</v>
      </c>
      <c r="B395" s="17" t="s">
        <v>1567</v>
      </c>
    </row>
    <row r="396" spans="1:2" x14ac:dyDescent="0.25">
      <c r="A396" s="16">
        <v>800229914</v>
      </c>
      <c r="B396" s="17" t="s">
        <v>1568</v>
      </c>
    </row>
    <row r="397" spans="1:2" x14ac:dyDescent="0.25">
      <c r="A397" s="16">
        <v>800230113</v>
      </c>
      <c r="B397" s="17" t="s">
        <v>1569</v>
      </c>
    </row>
    <row r="398" spans="1:2" x14ac:dyDescent="0.25">
      <c r="A398" s="16">
        <v>800230900</v>
      </c>
      <c r="B398" s="17" t="s">
        <v>1570</v>
      </c>
    </row>
    <row r="399" spans="1:2" x14ac:dyDescent="0.25">
      <c r="A399" s="16">
        <v>800231110</v>
      </c>
      <c r="B399" s="17" t="s">
        <v>1571</v>
      </c>
    </row>
    <row r="400" spans="1:2" x14ac:dyDescent="0.25">
      <c r="A400" s="16">
        <v>800231495</v>
      </c>
      <c r="B400" s="17" t="s">
        <v>1572</v>
      </c>
    </row>
    <row r="401" spans="1:2" x14ac:dyDescent="0.25">
      <c r="A401" s="16">
        <v>800232814</v>
      </c>
      <c r="B401" s="17" t="s">
        <v>1573</v>
      </c>
    </row>
    <row r="402" spans="1:2" x14ac:dyDescent="0.25">
      <c r="A402" s="16">
        <v>800232824</v>
      </c>
      <c r="B402" s="17" t="s">
        <v>1574</v>
      </c>
    </row>
    <row r="403" spans="1:2" x14ac:dyDescent="0.25">
      <c r="A403" s="16">
        <v>800233341</v>
      </c>
      <c r="B403" s="17" t="s">
        <v>1575</v>
      </c>
    </row>
    <row r="404" spans="1:2" x14ac:dyDescent="0.25">
      <c r="A404" s="16">
        <v>800233445</v>
      </c>
      <c r="B404" s="17" t="s">
        <v>1576</v>
      </c>
    </row>
    <row r="405" spans="1:2" x14ac:dyDescent="0.25">
      <c r="A405" s="16">
        <v>800233928</v>
      </c>
      <c r="B405" s="17" t="s">
        <v>1577</v>
      </c>
    </row>
    <row r="406" spans="1:2" x14ac:dyDescent="0.25">
      <c r="A406" s="16">
        <v>800234164</v>
      </c>
      <c r="B406" s="17" t="s">
        <v>1578</v>
      </c>
    </row>
    <row r="407" spans="1:2" x14ac:dyDescent="0.25">
      <c r="A407" s="16">
        <v>800234274</v>
      </c>
      <c r="B407" s="17" t="s">
        <v>1579</v>
      </c>
    </row>
    <row r="408" spans="1:2" x14ac:dyDescent="0.25">
      <c r="A408" s="16">
        <v>800235855</v>
      </c>
      <c r="B408" s="17" t="s">
        <v>1580</v>
      </c>
    </row>
    <row r="409" spans="1:2" x14ac:dyDescent="0.25">
      <c r="A409" s="16">
        <v>800235945</v>
      </c>
      <c r="B409" s="17" t="s">
        <v>1581</v>
      </c>
    </row>
    <row r="410" spans="1:2" x14ac:dyDescent="0.25">
      <c r="A410" s="16">
        <v>800236541</v>
      </c>
      <c r="B410" s="17" t="s">
        <v>1582</v>
      </c>
    </row>
    <row r="411" spans="1:2" x14ac:dyDescent="0.25">
      <c r="A411" s="16">
        <v>800237087</v>
      </c>
      <c r="B411" s="17" t="s">
        <v>1583</v>
      </c>
    </row>
    <row r="412" spans="1:2" x14ac:dyDescent="0.25">
      <c r="A412" s="16">
        <v>800237692</v>
      </c>
      <c r="B412" s="17" t="s">
        <v>1584</v>
      </c>
    </row>
    <row r="413" spans="1:2" x14ac:dyDescent="0.25">
      <c r="A413" s="16">
        <v>800241789</v>
      </c>
      <c r="B413" s="17" t="s">
        <v>1585</v>
      </c>
    </row>
    <row r="414" spans="1:2" x14ac:dyDescent="0.25">
      <c r="A414" s="16">
        <v>800241914</v>
      </c>
      <c r="B414" s="17" t="s">
        <v>1586</v>
      </c>
    </row>
    <row r="415" spans="1:2" x14ac:dyDescent="0.25">
      <c r="A415" s="16">
        <v>800241929</v>
      </c>
      <c r="B415" s="17" t="s">
        <v>1587</v>
      </c>
    </row>
    <row r="416" spans="1:2" x14ac:dyDescent="0.25">
      <c r="A416" s="16">
        <v>800242162</v>
      </c>
      <c r="B416" s="17" t="s">
        <v>1588</v>
      </c>
    </row>
    <row r="417" spans="1:2" x14ac:dyDescent="0.25">
      <c r="A417" s="16">
        <v>800242736</v>
      </c>
      <c r="B417" s="17" t="s">
        <v>1589</v>
      </c>
    </row>
    <row r="418" spans="1:2" x14ac:dyDescent="0.25">
      <c r="A418" s="16">
        <v>800242982</v>
      </c>
      <c r="B418" s="17" t="s">
        <v>1590</v>
      </c>
    </row>
    <row r="419" spans="1:2" x14ac:dyDescent="0.25">
      <c r="A419" s="16">
        <v>800243968</v>
      </c>
      <c r="B419" s="17" t="s">
        <v>1591</v>
      </c>
    </row>
    <row r="420" spans="1:2" x14ac:dyDescent="0.25">
      <c r="A420" s="16">
        <v>800244435</v>
      </c>
      <c r="B420" s="17" t="s">
        <v>1592</v>
      </c>
    </row>
    <row r="421" spans="1:2" x14ac:dyDescent="0.25">
      <c r="A421" s="16">
        <v>800244625</v>
      </c>
      <c r="B421" s="17" t="s">
        <v>1593</v>
      </c>
    </row>
    <row r="422" spans="1:2" x14ac:dyDescent="0.25">
      <c r="A422" s="16">
        <v>800244957</v>
      </c>
      <c r="B422" s="17" t="s">
        <v>1594</v>
      </c>
    </row>
    <row r="423" spans="1:2" x14ac:dyDescent="0.25">
      <c r="A423" s="16">
        <v>800245008</v>
      </c>
      <c r="B423" s="17" t="s">
        <v>1595</v>
      </c>
    </row>
    <row r="424" spans="1:2" x14ac:dyDescent="0.25">
      <c r="A424" s="16">
        <v>800245161</v>
      </c>
      <c r="B424" s="17" t="s">
        <v>1596</v>
      </c>
    </row>
    <row r="425" spans="1:2" x14ac:dyDescent="0.25">
      <c r="A425" s="16">
        <v>800245188</v>
      </c>
      <c r="B425" s="17" t="s">
        <v>1597</v>
      </c>
    </row>
    <row r="426" spans="1:2" x14ac:dyDescent="0.25">
      <c r="A426" s="16">
        <v>800245705</v>
      </c>
      <c r="B426" s="17" t="s">
        <v>1598</v>
      </c>
    </row>
    <row r="427" spans="1:2" x14ac:dyDescent="0.25">
      <c r="A427" s="16">
        <v>800247921</v>
      </c>
      <c r="B427" s="17" t="s">
        <v>1599</v>
      </c>
    </row>
    <row r="428" spans="1:2" x14ac:dyDescent="0.25">
      <c r="A428" s="16">
        <v>800248103</v>
      </c>
      <c r="B428" s="17" t="s">
        <v>1600</v>
      </c>
    </row>
    <row r="429" spans="1:2" x14ac:dyDescent="0.25">
      <c r="A429" s="16">
        <v>800248684</v>
      </c>
      <c r="B429" s="17" t="s">
        <v>1601</v>
      </c>
    </row>
    <row r="430" spans="1:2" x14ac:dyDescent="0.25">
      <c r="A430" s="16">
        <v>800249010</v>
      </c>
      <c r="B430" s="17" t="s">
        <v>1602</v>
      </c>
    </row>
    <row r="431" spans="1:2" x14ac:dyDescent="0.25">
      <c r="A431" s="16">
        <v>800249845</v>
      </c>
      <c r="B431" s="17" t="s">
        <v>1603</v>
      </c>
    </row>
    <row r="432" spans="1:2" x14ac:dyDescent="0.25">
      <c r="A432" s="16">
        <v>800251628</v>
      </c>
      <c r="B432" s="17" t="s">
        <v>1604</v>
      </c>
    </row>
    <row r="433" spans="1:2" x14ac:dyDescent="0.25">
      <c r="A433" s="16">
        <v>800251857</v>
      </c>
      <c r="B433" s="17" t="s">
        <v>1605</v>
      </c>
    </row>
    <row r="434" spans="1:2" x14ac:dyDescent="0.25">
      <c r="A434" s="16">
        <v>800253980</v>
      </c>
      <c r="B434" s="17" t="s">
        <v>1606</v>
      </c>
    </row>
    <row r="435" spans="1:2" x14ac:dyDescent="0.25">
      <c r="A435" s="16">
        <v>800254049</v>
      </c>
      <c r="B435" s="17" t="s">
        <v>1607</v>
      </c>
    </row>
    <row r="436" spans="1:2" x14ac:dyDescent="0.25">
      <c r="A436" s="16">
        <v>800254720</v>
      </c>
      <c r="B436" s="17" t="s">
        <v>1608</v>
      </c>
    </row>
    <row r="437" spans="1:2" x14ac:dyDescent="0.25">
      <c r="A437" s="16">
        <v>800254783</v>
      </c>
      <c r="B437" s="17" t="s">
        <v>1609</v>
      </c>
    </row>
    <row r="438" spans="1:2" x14ac:dyDescent="0.25">
      <c r="A438" s="16">
        <v>800255316</v>
      </c>
      <c r="B438" s="17" t="s">
        <v>1610</v>
      </c>
    </row>
    <row r="439" spans="1:2" x14ac:dyDescent="0.25">
      <c r="A439" s="16">
        <v>800255793</v>
      </c>
      <c r="B439" s="17" t="s">
        <v>1611</v>
      </c>
    </row>
    <row r="440" spans="1:2" x14ac:dyDescent="0.25">
      <c r="A440" s="16">
        <v>800385237</v>
      </c>
      <c r="B440" s="17" t="s">
        <v>1612</v>
      </c>
    </row>
    <row r="441" spans="1:2" x14ac:dyDescent="0.25">
      <c r="A441" s="16">
        <v>801000518</v>
      </c>
      <c r="B441" s="17" t="s">
        <v>1613</v>
      </c>
    </row>
    <row r="442" spans="1:2" x14ac:dyDescent="0.25">
      <c r="A442" s="16">
        <v>802003545</v>
      </c>
      <c r="B442" s="17" t="s">
        <v>1614</v>
      </c>
    </row>
    <row r="443" spans="1:2" x14ac:dyDescent="0.25">
      <c r="A443" s="16">
        <v>802004252</v>
      </c>
      <c r="B443" s="17" t="s">
        <v>1615</v>
      </c>
    </row>
    <row r="444" spans="1:2" x14ac:dyDescent="0.25">
      <c r="A444" s="16">
        <v>802005487</v>
      </c>
      <c r="B444" s="17" t="s">
        <v>1616</v>
      </c>
    </row>
    <row r="445" spans="1:2" x14ac:dyDescent="0.25">
      <c r="A445" s="16">
        <v>802007641</v>
      </c>
      <c r="B445" s="17" t="s">
        <v>1617</v>
      </c>
    </row>
    <row r="446" spans="1:2" x14ac:dyDescent="0.25">
      <c r="A446" s="16">
        <v>802007970</v>
      </c>
      <c r="B446" s="17" t="s">
        <v>1618</v>
      </c>
    </row>
    <row r="447" spans="1:2" x14ac:dyDescent="0.25">
      <c r="A447" s="16">
        <v>802008434</v>
      </c>
      <c r="B447" s="17" t="s">
        <v>1619</v>
      </c>
    </row>
    <row r="448" spans="1:2" x14ac:dyDescent="0.25">
      <c r="A448" s="16">
        <v>802009144</v>
      </c>
      <c r="B448" s="17" t="s">
        <v>1620</v>
      </c>
    </row>
    <row r="449" spans="1:2" x14ac:dyDescent="0.25">
      <c r="A449" s="16">
        <v>802010694</v>
      </c>
      <c r="B449" s="17" t="s">
        <v>1621</v>
      </c>
    </row>
    <row r="450" spans="1:2" x14ac:dyDescent="0.25">
      <c r="A450" s="16">
        <v>802011332</v>
      </c>
      <c r="B450" s="17" t="s">
        <v>1622</v>
      </c>
    </row>
    <row r="451" spans="1:2" x14ac:dyDescent="0.25">
      <c r="A451" s="16">
        <v>802011431</v>
      </c>
      <c r="B451" s="17" t="s">
        <v>1623</v>
      </c>
    </row>
    <row r="452" spans="1:2" x14ac:dyDescent="0.25">
      <c r="A452" s="16">
        <v>802011827</v>
      </c>
      <c r="B452" s="17" t="s">
        <v>1624</v>
      </c>
    </row>
    <row r="453" spans="1:2" x14ac:dyDescent="0.25">
      <c r="A453" s="16">
        <v>802013652</v>
      </c>
      <c r="B453" s="17" t="s">
        <v>1625</v>
      </c>
    </row>
    <row r="454" spans="1:2" x14ac:dyDescent="0.25">
      <c r="A454" s="16">
        <v>802013901</v>
      </c>
      <c r="B454" s="17" t="s">
        <v>1626</v>
      </c>
    </row>
    <row r="455" spans="1:2" x14ac:dyDescent="0.25">
      <c r="A455" s="16">
        <v>802014056</v>
      </c>
      <c r="B455" s="17" t="s">
        <v>1627</v>
      </c>
    </row>
    <row r="456" spans="1:2" x14ac:dyDescent="0.25">
      <c r="A456" s="16">
        <v>802014237</v>
      </c>
      <c r="B456" s="17" t="s">
        <v>1628</v>
      </c>
    </row>
    <row r="457" spans="1:2" x14ac:dyDescent="0.25">
      <c r="A457" s="16">
        <v>802014382</v>
      </c>
      <c r="B457" s="17" t="s">
        <v>1629</v>
      </c>
    </row>
    <row r="458" spans="1:2" x14ac:dyDescent="0.25">
      <c r="A458" s="16">
        <v>802016669</v>
      </c>
      <c r="B458" s="17" t="s">
        <v>1630</v>
      </c>
    </row>
    <row r="459" spans="1:2" x14ac:dyDescent="0.25">
      <c r="A459" s="16">
        <v>802016812</v>
      </c>
      <c r="B459" s="17" t="s">
        <v>1631</v>
      </c>
    </row>
    <row r="460" spans="1:2" x14ac:dyDescent="0.25">
      <c r="A460" s="16">
        <v>802018059</v>
      </c>
      <c r="B460" s="17" t="s">
        <v>1632</v>
      </c>
    </row>
    <row r="461" spans="1:2" x14ac:dyDescent="0.25">
      <c r="A461" s="16">
        <v>802018138</v>
      </c>
      <c r="B461" s="17" t="s">
        <v>1633</v>
      </c>
    </row>
    <row r="462" spans="1:2" x14ac:dyDescent="0.25">
      <c r="A462" s="16">
        <v>802018646</v>
      </c>
      <c r="B462" s="17" t="s">
        <v>1634</v>
      </c>
    </row>
    <row r="463" spans="1:2" x14ac:dyDescent="0.25">
      <c r="A463" s="16">
        <v>802018708</v>
      </c>
      <c r="B463" s="17" t="s">
        <v>1635</v>
      </c>
    </row>
    <row r="464" spans="1:2" x14ac:dyDescent="0.25">
      <c r="A464" s="16">
        <v>802020420</v>
      </c>
      <c r="B464" s="17" t="s">
        <v>1636</v>
      </c>
    </row>
    <row r="465" spans="1:2" x14ac:dyDescent="0.25">
      <c r="A465" s="16">
        <v>802021821</v>
      </c>
      <c r="B465" s="17" t="s">
        <v>1637</v>
      </c>
    </row>
    <row r="466" spans="1:2" x14ac:dyDescent="0.25">
      <c r="A466" s="16">
        <v>802021835</v>
      </c>
      <c r="B466" s="17" t="s">
        <v>1638</v>
      </c>
    </row>
    <row r="467" spans="1:2" x14ac:dyDescent="0.25">
      <c r="A467" s="16">
        <v>802022154</v>
      </c>
      <c r="B467" s="17" t="s">
        <v>1639</v>
      </c>
    </row>
    <row r="468" spans="1:2" x14ac:dyDescent="0.25">
      <c r="A468" s="16">
        <v>802022510</v>
      </c>
      <c r="B468" s="17" t="s">
        <v>1640</v>
      </c>
    </row>
    <row r="469" spans="1:2" x14ac:dyDescent="0.25">
      <c r="A469" s="16">
        <v>802022940</v>
      </c>
      <c r="B469" s="17" t="s">
        <v>1641</v>
      </c>
    </row>
    <row r="470" spans="1:2" x14ac:dyDescent="0.25">
      <c r="A470" s="16">
        <v>802023643</v>
      </c>
      <c r="B470" s="17" t="s">
        <v>1642</v>
      </c>
    </row>
    <row r="471" spans="1:2" x14ac:dyDescent="0.25">
      <c r="A471" s="16">
        <v>804002245</v>
      </c>
      <c r="B471" s="17" t="s">
        <v>1643</v>
      </c>
    </row>
    <row r="472" spans="1:2" x14ac:dyDescent="0.25">
      <c r="A472" s="16">
        <v>804002341</v>
      </c>
      <c r="B472" s="17" t="s">
        <v>1644</v>
      </c>
    </row>
    <row r="473" spans="1:2" x14ac:dyDescent="0.25">
      <c r="A473" s="16">
        <v>804003003</v>
      </c>
      <c r="B473" s="17" t="s">
        <v>1645</v>
      </c>
    </row>
    <row r="474" spans="1:2" x14ac:dyDescent="0.25">
      <c r="A474" s="16">
        <v>804004131</v>
      </c>
      <c r="B474" s="17" t="s">
        <v>1646</v>
      </c>
    </row>
    <row r="475" spans="1:2" x14ac:dyDescent="0.25">
      <c r="A475" s="16">
        <v>804006932</v>
      </c>
      <c r="B475" s="17" t="s">
        <v>1647</v>
      </c>
    </row>
    <row r="476" spans="1:2" x14ac:dyDescent="0.25">
      <c r="A476" s="16">
        <v>804006991</v>
      </c>
      <c r="B476" s="17" t="s">
        <v>1648</v>
      </c>
    </row>
    <row r="477" spans="1:2" x14ac:dyDescent="0.25">
      <c r="A477" s="16">
        <v>804007075</v>
      </c>
      <c r="B477" s="17" t="s">
        <v>1649</v>
      </c>
    </row>
    <row r="478" spans="1:2" x14ac:dyDescent="0.25">
      <c r="A478" s="16">
        <v>804007118</v>
      </c>
      <c r="B478" s="17" t="s">
        <v>1650</v>
      </c>
    </row>
    <row r="479" spans="1:2" x14ac:dyDescent="0.25">
      <c r="A479" s="16">
        <v>804011414</v>
      </c>
      <c r="B479" s="17" t="s">
        <v>1651</v>
      </c>
    </row>
    <row r="480" spans="1:2" x14ac:dyDescent="0.25">
      <c r="A480" s="16">
        <v>804011576</v>
      </c>
      <c r="B480" s="17" t="s">
        <v>1652</v>
      </c>
    </row>
    <row r="481" spans="1:2" x14ac:dyDescent="0.25">
      <c r="A481" s="16">
        <v>804017278</v>
      </c>
      <c r="B481" s="17" t="s">
        <v>1653</v>
      </c>
    </row>
    <row r="482" spans="1:2" x14ac:dyDescent="0.25">
      <c r="A482" s="16">
        <v>805005532</v>
      </c>
      <c r="B482" s="17" t="s">
        <v>1654</v>
      </c>
    </row>
    <row r="483" spans="1:2" x14ac:dyDescent="0.25">
      <c r="A483" s="16">
        <v>805007483</v>
      </c>
      <c r="B483" s="17" t="s">
        <v>1655</v>
      </c>
    </row>
    <row r="484" spans="1:2" x14ac:dyDescent="0.25">
      <c r="A484" s="16">
        <v>805021199</v>
      </c>
      <c r="B484" s="17" t="s">
        <v>1656</v>
      </c>
    </row>
    <row r="485" spans="1:2" x14ac:dyDescent="0.25">
      <c r="A485" s="16">
        <v>805023177</v>
      </c>
      <c r="B485" s="17" t="s">
        <v>1657</v>
      </c>
    </row>
    <row r="486" spans="1:2" x14ac:dyDescent="0.25">
      <c r="A486" s="16">
        <v>805027243</v>
      </c>
      <c r="B486" s="17" t="s">
        <v>1658</v>
      </c>
    </row>
    <row r="487" spans="1:2" x14ac:dyDescent="0.25">
      <c r="A487" s="16">
        <v>805029466</v>
      </c>
      <c r="B487" s="17" t="s">
        <v>1659</v>
      </c>
    </row>
    <row r="488" spans="1:2" x14ac:dyDescent="0.25">
      <c r="A488" s="16">
        <v>806000841</v>
      </c>
      <c r="B488" s="17" t="s">
        <v>1660</v>
      </c>
    </row>
    <row r="489" spans="1:2" x14ac:dyDescent="0.25">
      <c r="A489" s="16">
        <v>806001218</v>
      </c>
      <c r="B489" s="17" t="s">
        <v>1661</v>
      </c>
    </row>
    <row r="490" spans="1:2" x14ac:dyDescent="0.25">
      <c r="A490" s="16">
        <v>806001261</v>
      </c>
      <c r="B490" s="17" t="s">
        <v>1662</v>
      </c>
    </row>
    <row r="491" spans="1:2" x14ac:dyDescent="0.25">
      <c r="A491" s="16">
        <v>806001765</v>
      </c>
      <c r="B491" s="17" t="s">
        <v>1663</v>
      </c>
    </row>
    <row r="492" spans="1:2" x14ac:dyDescent="0.25">
      <c r="A492" s="16">
        <v>806001985</v>
      </c>
      <c r="B492" s="17" t="s">
        <v>1664</v>
      </c>
    </row>
    <row r="493" spans="1:2" x14ac:dyDescent="0.25">
      <c r="A493" s="16">
        <v>806002258</v>
      </c>
      <c r="B493" s="17" t="s">
        <v>1665</v>
      </c>
    </row>
    <row r="494" spans="1:2" x14ac:dyDescent="0.25">
      <c r="A494" s="16">
        <v>806002698</v>
      </c>
      <c r="B494" s="17" t="s">
        <v>1666</v>
      </c>
    </row>
    <row r="495" spans="1:2" x14ac:dyDescent="0.25">
      <c r="A495" s="16">
        <v>806002713</v>
      </c>
      <c r="B495" s="17" t="s">
        <v>1667</v>
      </c>
    </row>
    <row r="496" spans="1:2" x14ac:dyDescent="0.25">
      <c r="A496" s="16">
        <v>806002823</v>
      </c>
      <c r="B496" s="17" t="s">
        <v>1668</v>
      </c>
    </row>
    <row r="497" spans="1:2" x14ac:dyDescent="0.25">
      <c r="A497" s="16">
        <v>806003168</v>
      </c>
      <c r="B497" s="17" t="s">
        <v>1669</v>
      </c>
    </row>
    <row r="498" spans="1:2" x14ac:dyDescent="0.25">
      <c r="A498" s="16">
        <v>806003492</v>
      </c>
      <c r="B498" s="17" t="s">
        <v>1670</v>
      </c>
    </row>
    <row r="499" spans="1:2" x14ac:dyDescent="0.25">
      <c r="A499" s="16">
        <v>806003965</v>
      </c>
      <c r="B499" s="17" t="s">
        <v>1671</v>
      </c>
    </row>
    <row r="500" spans="1:2" x14ac:dyDescent="0.25">
      <c r="A500" s="16">
        <v>806004301</v>
      </c>
      <c r="B500" s="17" t="s">
        <v>1672</v>
      </c>
    </row>
    <row r="501" spans="1:2" x14ac:dyDescent="0.25">
      <c r="A501" s="16">
        <v>806004732</v>
      </c>
      <c r="B501" s="17" t="s">
        <v>1673</v>
      </c>
    </row>
    <row r="502" spans="1:2" x14ac:dyDescent="0.25">
      <c r="A502" s="16">
        <v>806004769</v>
      </c>
      <c r="B502" s="17" t="s">
        <v>1674</v>
      </c>
    </row>
    <row r="503" spans="1:2" x14ac:dyDescent="0.25">
      <c r="A503" s="16">
        <v>806004797</v>
      </c>
      <c r="B503" s="17" t="s">
        <v>1675</v>
      </c>
    </row>
    <row r="504" spans="1:2" x14ac:dyDescent="0.25">
      <c r="A504" s="16">
        <v>806004933</v>
      </c>
      <c r="B504" s="17" t="s">
        <v>1676</v>
      </c>
    </row>
    <row r="505" spans="1:2" x14ac:dyDescent="0.25">
      <c r="A505" s="16">
        <v>806004938</v>
      </c>
      <c r="B505" s="17" t="s">
        <v>1677</v>
      </c>
    </row>
    <row r="506" spans="1:2" x14ac:dyDescent="0.25">
      <c r="A506" s="16">
        <v>806005124</v>
      </c>
      <c r="B506" s="17" t="s">
        <v>1678</v>
      </c>
    </row>
    <row r="507" spans="1:2" x14ac:dyDescent="0.25">
      <c r="A507" s="16">
        <v>806005182</v>
      </c>
      <c r="B507" s="17" t="s">
        <v>1679</v>
      </c>
    </row>
    <row r="508" spans="1:2" x14ac:dyDescent="0.25">
      <c r="A508" s="16">
        <v>806005881</v>
      </c>
      <c r="B508" s="17" t="s">
        <v>1680</v>
      </c>
    </row>
    <row r="509" spans="1:2" x14ac:dyDescent="0.25">
      <c r="A509" s="16">
        <v>806006038</v>
      </c>
      <c r="B509" s="17" t="s">
        <v>1681</v>
      </c>
    </row>
    <row r="510" spans="1:2" x14ac:dyDescent="0.25">
      <c r="A510" s="16">
        <v>806006098</v>
      </c>
      <c r="B510" s="17" t="s">
        <v>1682</v>
      </c>
    </row>
    <row r="511" spans="1:2" x14ac:dyDescent="0.25">
      <c r="A511" s="16">
        <v>806006131</v>
      </c>
      <c r="B511" s="17" t="s">
        <v>1683</v>
      </c>
    </row>
    <row r="512" spans="1:2" x14ac:dyDescent="0.25">
      <c r="A512" s="16">
        <v>806006145</v>
      </c>
      <c r="B512" s="17" t="s">
        <v>1684</v>
      </c>
    </row>
    <row r="513" spans="1:2" x14ac:dyDescent="0.25">
      <c r="A513" s="16">
        <v>806006196</v>
      </c>
      <c r="B513" s="17" t="s">
        <v>1685</v>
      </c>
    </row>
    <row r="514" spans="1:2" x14ac:dyDescent="0.25">
      <c r="A514" s="16">
        <v>806006752</v>
      </c>
      <c r="B514" s="17" t="s">
        <v>1686</v>
      </c>
    </row>
    <row r="515" spans="1:2" x14ac:dyDescent="0.25">
      <c r="A515" s="16">
        <v>806007425</v>
      </c>
      <c r="B515" s="17" t="s">
        <v>1687</v>
      </c>
    </row>
    <row r="516" spans="1:2" x14ac:dyDescent="0.25">
      <c r="A516" s="16">
        <v>806007515</v>
      </c>
      <c r="B516" s="17" t="s">
        <v>1688</v>
      </c>
    </row>
    <row r="517" spans="1:2" x14ac:dyDescent="0.25">
      <c r="A517" s="16">
        <v>806007528</v>
      </c>
      <c r="B517" s="17" t="s">
        <v>1689</v>
      </c>
    </row>
    <row r="518" spans="1:2" x14ac:dyDescent="0.25">
      <c r="A518" s="16">
        <v>806007569</v>
      </c>
      <c r="B518" s="17" t="s">
        <v>1690</v>
      </c>
    </row>
    <row r="519" spans="1:2" x14ac:dyDescent="0.25">
      <c r="A519" s="16">
        <v>806007709</v>
      </c>
      <c r="B519" s="17" t="s">
        <v>1691</v>
      </c>
    </row>
    <row r="520" spans="1:2" x14ac:dyDescent="0.25">
      <c r="A520" s="16">
        <v>806007865</v>
      </c>
      <c r="B520" s="17" t="s">
        <v>1692</v>
      </c>
    </row>
    <row r="521" spans="1:2" x14ac:dyDescent="0.25">
      <c r="A521" s="16">
        <v>806008896</v>
      </c>
      <c r="B521" s="17" t="s">
        <v>1693</v>
      </c>
    </row>
    <row r="522" spans="1:2" x14ac:dyDescent="0.25">
      <c r="A522" s="16">
        <v>806008935</v>
      </c>
      <c r="B522" s="17" t="s">
        <v>1694</v>
      </c>
    </row>
    <row r="523" spans="1:2" x14ac:dyDescent="0.25">
      <c r="A523" s="16">
        <v>806008986</v>
      </c>
      <c r="B523" s="17" t="s">
        <v>1695</v>
      </c>
    </row>
    <row r="524" spans="1:2" x14ac:dyDescent="0.25">
      <c r="A524" s="16">
        <v>806009011</v>
      </c>
      <c r="B524" s="17" t="s">
        <v>1696</v>
      </c>
    </row>
    <row r="525" spans="1:2" x14ac:dyDescent="0.25">
      <c r="A525" s="16">
        <v>806009816</v>
      </c>
      <c r="B525" s="17" t="s">
        <v>1697</v>
      </c>
    </row>
    <row r="526" spans="1:2" x14ac:dyDescent="0.25">
      <c r="A526" s="16">
        <v>806010344</v>
      </c>
      <c r="B526" s="17" t="s">
        <v>1698</v>
      </c>
    </row>
    <row r="527" spans="1:2" x14ac:dyDescent="0.25">
      <c r="A527" s="16">
        <v>806011578</v>
      </c>
      <c r="B527" s="17" t="s">
        <v>1699</v>
      </c>
    </row>
    <row r="528" spans="1:2" x14ac:dyDescent="0.25">
      <c r="A528" s="16">
        <v>806012163</v>
      </c>
      <c r="B528" s="17" t="s">
        <v>1700</v>
      </c>
    </row>
    <row r="529" spans="1:2" x14ac:dyDescent="0.25">
      <c r="A529" s="16">
        <v>806012901</v>
      </c>
      <c r="B529" s="17" t="s">
        <v>1701</v>
      </c>
    </row>
    <row r="530" spans="1:2" x14ac:dyDescent="0.25">
      <c r="A530" s="16">
        <v>806013417</v>
      </c>
      <c r="B530" s="17" t="s">
        <v>1702</v>
      </c>
    </row>
    <row r="531" spans="1:2" x14ac:dyDescent="0.25">
      <c r="A531" s="16">
        <v>806013681</v>
      </c>
      <c r="B531" s="17" t="s">
        <v>1703</v>
      </c>
    </row>
    <row r="532" spans="1:2" x14ac:dyDescent="0.25">
      <c r="A532" s="16">
        <v>806013684</v>
      </c>
      <c r="B532" s="17" t="s">
        <v>1704</v>
      </c>
    </row>
    <row r="533" spans="1:2" x14ac:dyDescent="0.25">
      <c r="A533" s="16">
        <v>806014866</v>
      </c>
      <c r="B533" s="17" t="s">
        <v>1705</v>
      </c>
    </row>
    <row r="534" spans="1:2" x14ac:dyDescent="0.25">
      <c r="A534" s="16">
        <v>806015044</v>
      </c>
      <c r="B534" s="17" t="s">
        <v>1706</v>
      </c>
    </row>
    <row r="535" spans="1:2" x14ac:dyDescent="0.25">
      <c r="A535" s="16">
        <v>806015294</v>
      </c>
      <c r="B535" s="17" t="s">
        <v>1707</v>
      </c>
    </row>
    <row r="536" spans="1:2" x14ac:dyDescent="0.25">
      <c r="A536" s="16">
        <v>806016277</v>
      </c>
      <c r="B536" s="17" t="s">
        <v>1708</v>
      </c>
    </row>
    <row r="537" spans="1:2" x14ac:dyDescent="0.25">
      <c r="A537" s="16">
        <v>806016595</v>
      </c>
      <c r="B537" s="17" t="s">
        <v>1709</v>
      </c>
    </row>
    <row r="538" spans="1:2" x14ac:dyDescent="0.25">
      <c r="A538" s="16">
        <v>807000358</v>
      </c>
      <c r="B538" s="17" t="s">
        <v>1710</v>
      </c>
    </row>
    <row r="539" spans="1:2" x14ac:dyDescent="0.25">
      <c r="A539" s="16">
        <v>807000687</v>
      </c>
      <c r="B539" s="17" t="s">
        <v>1711</v>
      </c>
    </row>
    <row r="540" spans="1:2" x14ac:dyDescent="0.25">
      <c r="A540" s="16">
        <v>807000736</v>
      </c>
      <c r="B540" s="17" t="s">
        <v>1712</v>
      </c>
    </row>
    <row r="541" spans="1:2" x14ac:dyDescent="0.25">
      <c r="A541" s="16">
        <v>807001264</v>
      </c>
      <c r="B541" s="17" t="s">
        <v>1713</v>
      </c>
    </row>
    <row r="542" spans="1:2" x14ac:dyDescent="0.25">
      <c r="A542" s="16">
        <v>807001272</v>
      </c>
      <c r="B542" s="17" t="s">
        <v>1714</v>
      </c>
    </row>
    <row r="543" spans="1:2" x14ac:dyDescent="0.25">
      <c r="A543" s="16">
        <v>807001542</v>
      </c>
      <c r="B543" s="17" t="s">
        <v>1715</v>
      </c>
    </row>
    <row r="544" spans="1:2" x14ac:dyDescent="0.25">
      <c r="A544" s="16">
        <v>807002157</v>
      </c>
      <c r="B544" s="17" t="s">
        <v>1716</v>
      </c>
    </row>
    <row r="545" spans="1:2" x14ac:dyDescent="0.25">
      <c r="A545" s="16">
        <v>807003511</v>
      </c>
      <c r="B545" s="17" t="s">
        <v>1717</v>
      </c>
    </row>
    <row r="546" spans="1:2" x14ac:dyDescent="0.25">
      <c r="A546" s="16">
        <v>807004124</v>
      </c>
      <c r="B546" s="17" t="s">
        <v>1718</v>
      </c>
    </row>
    <row r="547" spans="1:2" x14ac:dyDescent="0.25">
      <c r="A547" s="16">
        <v>807004357</v>
      </c>
      <c r="B547" s="17" t="s">
        <v>1719</v>
      </c>
    </row>
    <row r="548" spans="1:2" x14ac:dyDescent="0.25">
      <c r="A548" s="16">
        <v>807004362</v>
      </c>
      <c r="B548" s="17" t="s">
        <v>1720</v>
      </c>
    </row>
    <row r="549" spans="1:2" x14ac:dyDescent="0.25">
      <c r="A549" s="16">
        <v>807004364</v>
      </c>
      <c r="B549" s="17" t="s">
        <v>1721</v>
      </c>
    </row>
    <row r="550" spans="1:2" x14ac:dyDescent="0.25">
      <c r="A550" s="16">
        <v>807006428</v>
      </c>
      <c r="B550" s="17" t="s">
        <v>1722</v>
      </c>
    </row>
    <row r="551" spans="1:2" x14ac:dyDescent="0.25">
      <c r="A551" s="16">
        <v>807006543</v>
      </c>
      <c r="B551" s="17" t="s">
        <v>1723</v>
      </c>
    </row>
    <row r="552" spans="1:2" x14ac:dyDescent="0.25">
      <c r="A552" s="16">
        <v>807006554</v>
      </c>
      <c r="B552" s="17" t="s">
        <v>1724</v>
      </c>
    </row>
    <row r="553" spans="1:2" x14ac:dyDescent="0.25">
      <c r="A553" s="16">
        <v>807006586</v>
      </c>
      <c r="B553" s="17" t="s">
        <v>1725</v>
      </c>
    </row>
    <row r="554" spans="1:2" x14ac:dyDescent="0.25">
      <c r="A554" s="16">
        <v>807008444</v>
      </c>
      <c r="B554" s="17" t="s">
        <v>1726</v>
      </c>
    </row>
    <row r="555" spans="1:2" x14ac:dyDescent="0.25">
      <c r="A555" s="16">
        <v>807008535</v>
      </c>
      <c r="B555" s="17" t="s">
        <v>1727</v>
      </c>
    </row>
    <row r="556" spans="1:2" x14ac:dyDescent="0.25">
      <c r="A556" s="16">
        <v>807009051</v>
      </c>
      <c r="B556" s="17" t="s">
        <v>1728</v>
      </c>
    </row>
    <row r="557" spans="1:2" x14ac:dyDescent="0.25">
      <c r="A557" s="16">
        <v>809001337</v>
      </c>
      <c r="B557" s="17" t="s">
        <v>1729</v>
      </c>
    </row>
    <row r="558" spans="1:2" x14ac:dyDescent="0.25">
      <c r="A558" s="16">
        <v>809003648</v>
      </c>
      <c r="B558" s="17" t="s">
        <v>1730</v>
      </c>
    </row>
    <row r="559" spans="1:2" x14ac:dyDescent="0.25">
      <c r="A559" s="16">
        <v>809003663</v>
      </c>
      <c r="B559" s="17" t="s">
        <v>1731</v>
      </c>
    </row>
    <row r="560" spans="1:2" x14ac:dyDescent="0.25">
      <c r="A560" s="16">
        <v>809006439</v>
      </c>
      <c r="B560" s="17" t="s">
        <v>1732</v>
      </c>
    </row>
    <row r="561" spans="1:2" x14ac:dyDescent="0.25">
      <c r="A561" s="16">
        <v>809007114</v>
      </c>
      <c r="B561" s="17" t="s">
        <v>1733</v>
      </c>
    </row>
    <row r="562" spans="1:2" x14ac:dyDescent="0.25">
      <c r="A562" s="16">
        <v>809007146</v>
      </c>
      <c r="B562" s="17" t="s">
        <v>1734</v>
      </c>
    </row>
    <row r="563" spans="1:2" x14ac:dyDescent="0.25">
      <c r="A563" s="16">
        <v>809007422</v>
      </c>
      <c r="B563" s="17" t="s">
        <v>1735</v>
      </c>
    </row>
    <row r="564" spans="1:2" x14ac:dyDescent="0.25">
      <c r="A564" s="16">
        <v>809007781</v>
      </c>
      <c r="B564" s="17" t="s">
        <v>1736</v>
      </c>
    </row>
    <row r="565" spans="1:2" x14ac:dyDescent="0.25">
      <c r="A565" s="16">
        <v>809011932</v>
      </c>
      <c r="B565" s="17" t="s">
        <v>1737</v>
      </c>
    </row>
    <row r="566" spans="1:2" x14ac:dyDescent="0.25">
      <c r="A566" s="16">
        <v>809012325</v>
      </c>
      <c r="B566" s="17" t="s">
        <v>1738</v>
      </c>
    </row>
    <row r="567" spans="1:2" x14ac:dyDescent="0.25">
      <c r="A567" s="16">
        <v>810000164</v>
      </c>
      <c r="B567" s="17" t="s">
        <v>1739</v>
      </c>
    </row>
    <row r="568" spans="1:2" x14ac:dyDescent="0.25">
      <c r="A568" s="16">
        <v>810000523</v>
      </c>
      <c r="B568" s="17" t="s">
        <v>1740</v>
      </c>
    </row>
    <row r="569" spans="1:2" x14ac:dyDescent="0.25">
      <c r="A569" s="16">
        <v>810001294</v>
      </c>
      <c r="B569" s="17" t="s">
        <v>1741</v>
      </c>
    </row>
    <row r="570" spans="1:2" x14ac:dyDescent="0.25">
      <c r="A570" s="16">
        <v>810002609</v>
      </c>
      <c r="B570" s="17" t="s">
        <v>1742</v>
      </c>
    </row>
    <row r="571" spans="1:2" x14ac:dyDescent="0.25">
      <c r="A571" s="16">
        <v>810002998</v>
      </c>
      <c r="B571" s="17" t="s">
        <v>1743</v>
      </c>
    </row>
    <row r="572" spans="1:2" x14ac:dyDescent="0.25">
      <c r="A572" s="16">
        <v>811001810</v>
      </c>
      <c r="B572" s="17" t="s">
        <v>1744</v>
      </c>
    </row>
    <row r="573" spans="1:2" x14ac:dyDescent="0.25">
      <c r="A573" s="16">
        <v>811008205</v>
      </c>
      <c r="B573" s="17" t="s">
        <v>1745</v>
      </c>
    </row>
    <row r="574" spans="1:2" x14ac:dyDescent="0.25">
      <c r="A574" s="16">
        <v>811008215</v>
      </c>
      <c r="B574" s="17" t="s">
        <v>1746</v>
      </c>
    </row>
    <row r="575" spans="1:2" x14ac:dyDescent="0.25">
      <c r="A575" s="16">
        <v>811008886</v>
      </c>
      <c r="B575" s="17" t="s">
        <v>1747</v>
      </c>
    </row>
    <row r="576" spans="1:2" x14ac:dyDescent="0.25">
      <c r="A576" s="16">
        <v>811009165</v>
      </c>
      <c r="B576" s="17" t="s">
        <v>1748</v>
      </c>
    </row>
    <row r="577" spans="1:2" x14ac:dyDescent="0.25">
      <c r="A577" s="16">
        <v>811011077</v>
      </c>
      <c r="B577" s="17" t="s">
        <v>1749</v>
      </c>
    </row>
    <row r="578" spans="1:2" x14ac:dyDescent="0.25">
      <c r="A578" s="16">
        <v>811012167</v>
      </c>
      <c r="B578" s="17" t="s">
        <v>1750</v>
      </c>
    </row>
    <row r="579" spans="1:2" x14ac:dyDescent="0.25">
      <c r="A579" s="16">
        <v>811013275</v>
      </c>
      <c r="B579" s="17" t="s">
        <v>1751</v>
      </c>
    </row>
    <row r="580" spans="1:2" x14ac:dyDescent="0.25">
      <c r="A580" s="16">
        <v>811021339</v>
      </c>
      <c r="B580" s="17" t="s">
        <v>1752</v>
      </c>
    </row>
    <row r="581" spans="1:2" x14ac:dyDescent="0.25">
      <c r="A581" s="16">
        <v>811021340</v>
      </c>
      <c r="B581" s="17" t="s">
        <v>1753</v>
      </c>
    </row>
    <row r="582" spans="1:2" x14ac:dyDescent="0.25">
      <c r="A582" s="16">
        <v>811022174</v>
      </c>
      <c r="B582" s="17" t="s">
        <v>1754</v>
      </c>
    </row>
    <row r="583" spans="1:2" x14ac:dyDescent="0.25">
      <c r="A583" s="16">
        <v>811026258</v>
      </c>
      <c r="B583" s="17" t="s">
        <v>1755</v>
      </c>
    </row>
    <row r="584" spans="1:2" x14ac:dyDescent="0.25">
      <c r="A584" s="16">
        <v>811033687</v>
      </c>
      <c r="B584" s="17" t="s">
        <v>1756</v>
      </c>
    </row>
    <row r="585" spans="1:2" x14ac:dyDescent="0.25">
      <c r="A585" s="16">
        <v>811044088</v>
      </c>
      <c r="B585" s="17" t="s">
        <v>1757</v>
      </c>
    </row>
    <row r="586" spans="1:2" x14ac:dyDescent="0.25">
      <c r="A586" s="16">
        <v>811044334</v>
      </c>
      <c r="B586" s="17" t="s">
        <v>1758</v>
      </c>
    </row>
    <row r="587" spans="1:2" x14ac:dyDescent="0.25">
      <c r="A587" s="16">
        <v>811045092</v>
      </c>
      <c r="B587" s="17" t="s">
        <v>1759</v>
      </c>
    </row>
    <row r="588" spans="1:2" x14ac:dyDescent="0.25">
      <c r="A588" s="16">
        <v>812000159</v>
      </c>
      <c r="B588" s="17" t="s">
        <v>1760</v>
      </c>
    </row>
    <row r="589" spans="1:2" x14ac:dyDescent="0.25">
      <c r="A589" s="16">
        <v>812000325</v>
      </c>
      <c r="B589" s="17" t="s">
        <v>1761</v>
      </c>
    </row>
    <row r="590" spans="1:2" x14ac:dyDescent="0.25">
      <c r="A590" s="16">
        <v>812000803</v>
      </c>
      <c r="B590" s="17" t="s">
        <v>1762</v>
      </c>
    </row>
    <row r="591" spans="1:2" x14ac:dyDescent="0.25">
      <c r="A591" s="16">
        <v>812001486</v>
      </c>
      <c r="B591" s="17" t="s">
        <v>1763</v>
      </c>
    </row>
    <row r="592" spans="1:2" x14ac:dyDescent="0.25">
      <c r="A592" s="16">
        <v>812001689</v>
      </c>
      <c r="B592" s="17" t="s">
        <v>1764</v>
      </c>
    </row>
    <row r="593" spans="1:2" x14ac:dyDescent="0.25">
      <c r="A593" s="16">
        <v>812002769</v>
      </c>
      <c r="B593" s="17" t="s">
        <v>1765</v>
      </c>
    </row>
    <row r="594" spans="1:2" x14ac:dyDescent="0.25">
      <c r="A594" s="16">
        <v>812003529</v>
      </c>
      <c r="B594" s="17" t="s">
        <v>1766</v>
      </c>
    </row>
    <row r="595" spans="1:2" x14ac:dyDescent="0.25">
      <c r="A595" s="16">
        <v>812004477</v>
      </c>
      <c r="B595" s="17" t="s">
        <v>1767</v>
      </c>
    </row>
    <row r="596" spans="1:2" x14ac:dyDescent="0.25">
      <c r="A596" s="16">
        <v>812005406</v>
      </c>
      <c r="B596" s="17" t="s">
        <v>1768</v>
      </c>
    </row>
    <row r="597" spans="1:2" x14ac:dyDescent="0.25">
      <c r="A597" s="16">
        <v>812006694</v>
      </c>
      <c r="B597" s="17" t="s">
        <v>1769</v>
      </c>
    </row>
    <row r="598" spans="1:2" x14ac:dyDescent="0.25">
      <c r="A598" s="16">
        <v>812007839</v>
      </c>
      <c r="B598" s="17" t="s">
        <v>1770</v>
      </c>
    </row>
    <row r="599" spans="1:2" x14ac:dyDescent="0.25">
      <c r="A599" s="16">
        <v>813000054</v>
      </c>
      <c r="B599" s="17" t="s">
        <v>1771</v>
      </c>
    </row>
    <row r="600" spans="1:2" x14ac:dyDescent="0.25">
      <c r="A600" s="16">
        <v>813000796</v>
      </c>
      <c r="B600" s="17" t="s">
        <v>1772</v>
      </c>
    </row>
    <row r="601" spans="1:2" x14ac:dyDescent="0.25">
      <c r="A601" s="16">
        <v>813005815</v>
      </c>
      <c r="B601" s="17" t="s">
        <v>1773</v>
      </c>
    </row>
    <row r="602" spans="1:2" x14ac:dyDescent="0.25">
      <c r="A602" s="16">
        <v>813006814</v>
      </c>
      <c r="B602" s="17" t="s">
        <v>1774</v>
      </c>
    </row>
    <row r="603" spans="1:2" x14ac:dyDescent="0.25">
      <c r="A603" s="16">
        <v>813007459</v>
      </c>
      <c r="B603" s="17" t="s">
        <v>1775</v>
      </c>
    </row>
    <row r="604" spans="1:2" x14ac:dyDescent="0.25">
      <c r="A604" s="16">
        <v>813010298</v>
      </c>
      <c r="B604" s="17" t="s">
        <v>1776</v>
      </c>
    </row>
    <row r="605" spans="1:2" x14ac:dyDescent="0.25">
      <c r="A605" s="16">
        <v>813010364</v>
      </c>
      <c r="B605" s="17" t="s">
        <v>1777</v>
      </c>
    </row>
    <row r="606" spans="1:2" x14ac:dyDescent="0.25">
      <c r="A606" s="16">
        <v>813010867</v>
      </c>
      <c r="B606" s="17" t="s">
        <v>1778</v>
      </c>
    </row>
    <row r="607" spans="1:2" x14ac:dyDescent="0.25">
      <c r="A607" s="16">
        <v>813013497</v>
      </c>
      <c r="B607" s="17" t="s">
        <v>1779</v>
      </c>
    </row>
    <row r="608" spans="1:2" x14ac:dyDescent="0.25">
      <c r="A608" s="16">
        <v>814000597</v>
      </c>
      <c r="B608" s="17" t="s">
        <v>1780</v>
      </c>
    </row>
    <row r="609" spans="1:2" x14ac:dyDescent="0.25">
      <c r="A609" s="16">
        <v>814003006</v>
      </c>
      <c r="B609" s="17" t="s">
        <v>1781</v>
      </c>
    </row>
    <row r="610" spans="1:2" x14ac:dyDescent="0.25">
      <c r="A610" s="16">
        <v>814006888</v>
      </c>
      <c r="B610" s="17" t="s">
        <v>1782</v>
      </c>
    </row>
    <row r="611" spans="1:2" x14ac:dyDescent="0.25">
      <c r="A611" s="16">
        <v>815003159</v>
      </c>
      <c r="B611" s="17" t="s">
        <v>1783</v>
      </c>
    </row>
    <row r="612" spans="1:2" x14ac:dyDescent="0.25">
      <c r="A612" s="16">
        <v>816006359</v>
      </c>
      <c r="B612" s="17" t="s">
        <v>1784</v>
      </c>
    </row>
    <row r="613" spans="1:2" x14ac:dyDescent="0.25">
      <c r="A613" s="16">
        <v>817000153</v>
      </c>
      <c r="B613" s="17" t="s">
        <v>1785</v>
      </c>
    </row>
    <row r="614" spans="1:2" x14ac:dyDescent="0.25">
      <c r="A614" s="16">
        <v>817001112</v>
      </c>
      <c r="B614" s="17" t="s">
        <v>1786</v>
      </c>
    </row>
    <row r="615" spans="1:2" x14ac:dyDescent="0.25">
      <c r="A615" s="16">
        <v>817001328</v>
      </c>
      <c r="B615" s="17" t="s">
        <v>1787</v>
      </c>
    </row>
    <row r="616" spans="1:2" x14ac:dyDescent="0.25">
      <c r="A616" s="16">
        <v>817003251</v>
      </c>
      <c r="B616" s="17" t="s">
        <v>1788</v>
      </c>
    </row>
    <row r="617" spans="1:2" x14ac:dyDescent="0.25">
      <c r="A617" s="16">
        <v>817004234</v>
      </c>
      <c r="B617" s="17" t="s">
        <v>1789</v>
      </c>
    </row>
    <row r="618" spans="1:2" x14ac:dyDescent="0.25">
      <c r="A618" s="16">
        <v>817007115</v>
      </c>
      <c r="B618" s="17" t="s">
        <v>1790</v>
      </c>
    </row>
    <row r="619" spans="1:2" x14ac:dyDescent="0.25">
      <c r="A619" s="16">
        <v>818000016</v>
      </c>
      <c r="B619" s="17" t="s">
        <v>1791</v>
      </c>
    </row>
    <row r="620" spans="1:2" x14ac:dyDescent="0.25">
      <c r="A620" s="16">
        <v>818000937</v>
      </c>
      <c r="B620" s="17" t="s">
        <v>1792</v>
      </c>
    </row>
    <row r="621" spans="1:2" x14ac:dyDescent="0.25">
      <c r="A621" s="16">
        <v>818001250</v>
      </c>
      <c r="B621" s="17" t="s">
        <v>1793</v>
      </c>
    </row>
    <row r="622" spans="1:2" x14ac:dyDescent="0.25">
      <c r="A622" s="16">
        <v>818001281</v>
      </c>
      <c r="B622" s="17" t="s">
        <v>1794</v>
      </c>
    </row>
    <row r="623" spans="1:2" x14ac:dyDescent="0.25">
      <c r="A623" s="16">
        <v>818001353</v>
      </c>
      <c r="B623" s="17" t="s">
        <v>1795</v>
      </c>
    </row>
    <row r="624" spans="1:2" x14ac:dyDescent="0.25">
      <c r="A624" s="16">
        <v>818001968</v>
      </c>
      <c r="B624" s="17" t="s">
        <v>1796</v>
      </c>
    </row>
    <row r="625" spans="1:2" x14ac:dyDescent="0.25">
      <c r="A625" s="16">
        <v>818001995</v>
      </c>
      <c r="B625" s="17" t="s">
        <v>1797</v>
      </c>
    </row>
    <row r="626" spans="1:2" x14ac:dyDescent="0.25">
      <c r="A626" s="16">
        <v>818002020</v>
      </c>
      <c r="B626" s="17" t="s">
        <v>1798</v>
      </c>
    </row>
    <row r="627" spans="1:2" x14ac:dyDescent="0.25">
      <c r="A627" s="16">
        <v>818002076</v>
      </c>
      <c r="B627" s="17" t="s">
        <v>1799</v>
      </c>
    </row>
    <row r="628" spans="1:2" x14ac:dyDescent="0.25">
      <c r="A628" s="16">
        <v>818002216</v>
      </c>
      <c r="B628" s="17" t="s">
        <v>1800</v>
      </c>
    </row>
    <row r="629" spans="1:2" x14ac:dyDescent="0.25">
      <c r="A629" s="16">
        <v>818002346</v>
      </c>
      <c r="B629" s="17" t="s">
        <v>1801</v>
      </c>
    </row>
    <row r="630" spans="1:2" x14ac:dyDescent="0.25">
      <c r="A630" s="16">
        <v>819002119</v>
      </c>
      <c r="B630" s="17" t="s">
        <v>1802</v>
      </c>
    </row>
    <row r="631" spans="1:2" x14ac:dyDescent="0.25">
      <c r="A631" s="16">
        <v>819004113</v>
      </c>
      <c r="B631" s="17" t="s">
        <v>1803</v>
      </c>
    </row>
    <row r="632" spans="1:2" x14ac:dyDescent="0.25">
      <c r="A632" s="16">
        <v>819004228</v>
      </c>
      <c r="B632" s="17" t="s">
        <v>1804</v>
      </c>
    </row>
    <row r="633" spans="1:2" x14ac:dyDescent="0.25">
      <c r="A633" s="16">
        <v>819004310</v>
      </c>
      <c r="B633" s="17" t="s">
        <v>1805</v>
      </c>
    </row>
    <row r="634" spans="1:2" x14ac:dyDescent="0.25">
      <c r="A634" s="16">
        <v>819004376</v>
      </c>
      <c r="B634" s="17" t="s">
        <v>1806</v>
      </c>
    </row>
    <row r="635" spans="1:2" x14ac:dyDescent="0.25">
      <c r="A635" s="16">
        <v>819004554</v>
      </c>
      <c r="B635" s="17" t="s">
        <v>1807</v>
      </c>
    </row>
    <row r="636" spans="1:2" x14ac:dyDescent="0.25">
      <c r="A636" s="16">
        <v>819005142</v>
      </c>
      <c r="B636" s="17" t="s">
        <v>1808</v>
      </c>
    </row>
    <row r="637" spans="1:2" x14ac:dyDescent="0.25">
      <c r="A637" s="16">
        <v>819005325</v>
      </c>
      <c r="B637" s="17" t="s">
        <v>1809</v>
      </c>
    </row>
    <row r="638" spans="1:2" x14ac:dyDescent="0.25">
      <c r="A638" s="16">
        <v>819005392</v>
      </c>
      <c r="B638" s="17" t="s">
        <v>1810</v>
      </c>
    </row>
    <row r="639" spans="1:2" x14ac:dyDescent="0.25">
      <c r="A639" s="16">
        <v>819005433</v>
      </c>
      <c r="B639" s="17" t="s">
        <v>1811</v>
      </c>
    </row>
    <row r="640" spans="1:2" x14ac:dyDescent="0.25">
      <c r="A640" s="16">
        <v>819005824</v>
      </c>
      <c r="B640" s="17" t="s">
        <v>1812</v>
      </c>
    </row>
    <row r="641" spans="1:2" x14ac:dyDescent="0.25">
      <c r="A641" s="16">
        <v>819006201</v>
      </c>
      <c r="B641" s="17" t="s">
        <v>1813</v>
      </c>
    </row>
    <row r="642" spans="1:2" x14ac:dyDescent="0.25">
      <c r="A642" s="16">
        <v>819006346</v>
      </c>
      <c r="B642" s="17" t="s">
        <v>1814</v>
      </c>
    </row>
    <row r="643" spans="1:2" x14ac:dyDescent="0.25">
      <c r="A643" s="16">
        <v>819006455</v>
      </c>
      <c r="B643" s="17" t="s">
        <v>1815</v>
      </c>
    </row>
    <row r="644" spans="1:2" x14ac:dyDescent="0.25">
      <c r="A644" s="16">
        <v>819006903</v>
      </c>
      <c r="B644" s="17" t="s">
        <v>1816</v>
      </c>
    </row>
    <row r="645" spans="1:2" x14ac:dyDescent="0.25">
      <c r="A645" s="16">
        <v>820000392</v>
      </c>
      <c r="B645" s="17" t="s">
        <v>1817</v>
      </c>
    </row>
    <row r="646" spans="1:2" x14ac:dyDescent="0.25">
      <c r="A646" s="16">
        <v>820000759</v>
      </c>
      <c r="B646" s="17" t="s">
        <v>1818</v>
      </c>
    </row>
    <row r="647" spans="1:2" x14ac:dyDescent="0.25">
      <c r="A647" s="16">
        <v>820002498</v>
      </c>
      <c r="B647" s="17" t="s">
        <v>1819</v>
      </c>
    </row>
    <row r="648" spans="1:2" x14ac:dyDescent="0.25">
      <c r="A648" s="16">
        <v>820003677</v>
      </c>
      <c r="B648" s="17" t="s">
        <v>1820</v>
      </c>
    </row>
    <row r="649" spans="1:2" x14ac:dyDescent="0.25">
      <c r="A649" s="16">
        <v>820003689</v>
      </c>
      <c r="B649" s="17" t="s">
        <v>1821</v>
      </c>
    </row>
    <row r="650" spans="1:2" x14ac:dyDescent="0.25">
      <c r="A650" s="16">
        <v>821001831</v>
      </c>
      <c r="B650" s="17" t="s">
        <v>1822</v>
      </c>
    </row>
    <row r="651" spans="1:2" x14ac:dyDescent="0.25">
      <c r="A651" s="16">
        <v>822003658</v>
      </c>
      <c r="B651" s="17" t="s">
        <v>1823</v>
      </c>
    </row>
    <row r="652" spans="1:2" x14ac:dyDescent="0.25">
      <c r="A652" s="16">
        <v>823000353</v>
      </c>
      <c r="B652" s="17" t="s">
        <v>1824</v>
      </c>
    </row>
    <row r="653" spans="1:2" x14ac:dyDescent="0.25">
      <c r="A653" s="16">
        <v>823000731</v>
      </c>
      <c r="B653" s="17" t="s">
        <v>1825</v>
      </c>
    </row>
    <row r="654" spans="1:2" x14ac:dyDescent="0.25">
      <c r="A654" s="16">
        <v>823001041</v>
      </c>
      <c r="B654" s="17" t="s">
        <v>1826</v>
      </c>
    </row>
    <row r="655" spans="1:2" x14ac:dyDescent="0.25">
      <c r="A655" s="16">
        <v>823001211</v>
      </c>
      <c r="B655" s="17" t="s">
        <v>1827</v>
      </c>
    </row>
    <row r="656" spans="1:2" x14ac:dyDescent="0.25">
      <c r="A656" s="16">
        <v>823001222</v>
      </c>
      <c r="B656" s="17" t="s">
        <v>1828</v>
      </c>
    </row>
    <row r="657" spans="1:2" x14ac:dyDescent="0.25">
      <c r="A657" s="16">
        <v>823001350</v>
      </c>
      <c r="B657" s="17" t="s">
        <v>1829</v>
      </c>
    </row>
    <row r="658" spans="1:2" x14ac:dyDescent="0.25">
      <c r="A658" s="16">
        <v>823001710</v>
      </c>
      <c r="B658" s="17" t="s">
        <v>1830</v>
      </c>
    </row>
    <row r="659" spans="1:2" x14ac:dyDescent="0.25">
      <c r="A659" s="16">
        <v>823001745</v>
      </c>
      <c r="B659" s="17" t="s">
        <v>1831</v>
      </c>
    </row>
    <row r="660" spans="1:2" x14ac:dyDescent="0.25">
      <c r="A660" s="16">
        <v>823001926</v>
      </c>
      <c r="B660" s="17" t="s">
        <v>1832</v>
      </c>
    </row>
    <row r="661" spans="1:2" x14ac:dyDescent="0.25">
      <c r="A661" s="16">
        <v>823001970</v>
      </c>
      <c r="B661" s="17" t="s">
        <v>1833</v>
      </c>
    </row>
    <row r="662" spans="1:2" x14ac:dyDescent="0.25">
      <c r="A662" s="16">
        <v>823002189</v>
      </c>
      <c r="B662" s="17" t="s">
        <v>1834</v>
      </c>
    </row>
    <row r="663" spans="1:2" x14ac:dyDescent="0.25">
      <c r="A663" s="16">
        <v>823002341</v>
      </c>
      <c r="B663" s="17" t="s">
        <v>1835</v>
      </c>
    </row>
    <row r="664" spans="1:2" x14ac:dyDescent="0.25">
      <c r="A664" s="16">
        <v>823002527</v>
      </c>
      <c r="B664" s="17" t="s">
        <v>1836</v>
      </c>
    </row>
    <row r="665" spans="1:2" x14ac:dyDescent="0.25">
      <c r="A665" s="16">
        <v>823002659</v>
      </c>
      <c r="B665" s="17" t="s">
        <v>1837</v>
      </c>
    </row>
    <row r="666" spans="1:2" x14ac:dyDescent="0.25">
      <c r="A666" s="16">
        <v>823002697</v>
      </c>
      <c r="B666" s="17" t="s">
        <v>1838</v>
      </c>
    </row>
    <row r="667" spans="1:2" x14ac:dyDescent="0.25">
      <c r="A667" s="16">
        <v>823002720</v>
      </c>
      <c r="B667" s="17" t="s">
        <v>1839</v>
      </c>
    </row>
    <row r="668" spans="1:2" x14ac:dyDescent="0.25">
      <c r="A668" s="16">
        <v>823002781</v>
      </c>
      <c r="B668" s="17" t="s">
        <v>1840</v>
      </c>
    </row>
    <row r="669" spans="1:2" x14ac:dyDescent="0.25">
      <c r="A669" s="16">
        <v>823002783</v>
      </c>
      <c r="B669" s="17" t="s">
        <v>1841</v>
      </c>
    </row>
    <row r="670" spans="1:2" x14ac:dyDescent="0.25">
      <c r="A670" s="16">
        <v>823002825</v>
      </c>
      <c r="B670" s="17" t="s">
        <v>1842</v>
      </c>
    </row>
    <row r="671" spans="1:2" x14ac:dyDescent="0.25">
      <c r="A671" s="16">
        <v>823003023</v>
      </c>
      <c r="B671" s="17" t="s">
        <v>1843</v>
      </c>
    </row>
    <row r="672" spans="1:2" x14ac:dyDescent="0.25">
      <c r="A672" s="16">
        <v>823003083</v>
      </c>
      <c r="B672" s="17" t="s">
        <v>1844</v>
      </c>
    </row>
    <row r="673" spans="1:2" x14ac:dyDescent="0.25">
      <c r="A673" s="16">
        <v>823003087</v>
      </c>
      <c r="B673" s="17" t="s">
        <v>1845</v>
      </c>
    </row>
    <row r="674" spans="1:2" x14ac:dyDescent="0.25">
      <c r="A674" s="16">
        <v>823003096</v>
      </c>
      <c r="B674" s="17" t="s">
        <v>1846</v>
      </c>
    </row>
    <row r="675" spans="1:2" x14ac:dyDescent="0.25">
      <c r="A675" s="16">
        <v>823003184</v>
      </c>
      <c r="B675" s="17" t="s">
        <v>1847</v>
      </c>
    </row>
    <row r="676" spans="1:2" x14ac:dyDescent="0.25">
      <c r="A676" s="16">
        <v>823003298</v>
      </c>
      <c r="B676" s="17" t="s">
        <v>1848</v>
      </c>
    </row>
    <row r="677" spans="1:2" x14ac:dyDescent="0.25">
      <c r="A677" s="16">
        <v>823003933</v>
      </c>
      <c r="B677" s="17" t="s">
        <v>1849</v>
      </c>
    </row>
    <row r="678" spans="1:2" x14ac:dyDescent="0.25">
      <c r="A678" s="16">
        <v>823003944</v>
      </c>
      <c r="B678" s="17" t="s">
        <v>1850</v>
      </c>
    </row>
    <row r="679" spans="1:2" x14ac:dyDescent="0.25">
      <c r="A679" s="16">
        <v>823003970</v>
      </c>
      <c r="B679" s="17" t="s">
        <v>1851</v>
      </c>
    </row>
    <row r="680" spans="1:2" x14ac:dyDescent="0.25">
      <c r="A680" s="16">
        <v>823004042</v>
      </c>
      <c r="B680" s="17" t="s">
        <v>1852</v>
      </c>
    </row>
    <row r="681" spans="1:2" x14ac:dyDescent="0.25">
      <c r="A681" s="16">
        <v>823004079</v>
      </c>
      <c r="B681" s="17" t="s">
        <v>1853</v>
      </c>
    </row>
    <row r="682" spans="1:2" x14ac:dyDescent="0.25">
      <c r="A682" s="16">
        <v>823004098</v>
      </c>
      <c r="B682" s="17" t="s">
        <v>1854</v>
      </c>
    </row>
    <row r="683" spans="1:2" x14ac:dyDescent="0.25">
      <c r="A683" s="16">
        <v>823004151</v>
      </c>
      <c r="B683" s="17" t="s">
        <v>1855</v>
      </c>
    </row>
    <row r="684" spans="1:2" x14ac:dyDescent="0.25">
      <c r="A684" s="16">
        <v>823004236</v>
      </c>
      <c r="B684" s="17" t="s">
        <v>1856</v>
      </c>
    </row>
    <row r="685" spans="1:2" x14ac:dyDescent="0.25">
      <c r="A685" s="16">
        <v>823004719</v>
      </c>
      <c r="B685" s="17" t="s">
        <v>1857</v>
      </c>
    </row>
    <row r="686" spans="1:2" x14ac:dyDescent="0.25">
      <c r="A686" s="16">
        <v>823004825</v>
      </c>
      <c r="B686" s="17" t="s">
        <v>1858</v>
      </c>
    </row>
    <row r="687" spans="1:2" x14ac:dyDescent="0.25">
      <c r="A687" s="16">
        <v>823005303</v>
      </c>
      <c r="B687" s="17" t="s">
        <v>1859</v>
      </c>
    </row>
    <row r="688" spans="1:2" x14ac:dyDescent="0.25">
      <c r="A688" s="16">
        <v>823005361</v>
      </c>
      <c r="B688" s="17" t="s">
        <v>1860</v>
      </c>
    </row>
    <row r="689" spans="1:2" x14ac:dyDescent="0.25">
      <c r="A689" s="16">
        <v>824000023</v>
      </c>
      <c r="B689" s="17" t="s">
        <v>1861</v>
      </c>
    </row>
    <row r="690" spans="1:2" x14ac:dyDescent="0.25">
      <c r="A690" s="16">
        <v>824000269</v>
      </c>
      <c r="B690" s="17" t="s">
        <v>1862</v>
      </c>
    </row>
    <row r="691" spans="1:2" x14ac:dyDescent="0.25">
      <c r="A691" s="16">
        <v>824000322</v>
      </c>
      <c r="B691" s="17" t="s">
        <v>1863</v>
      </c>
    </row>
    <row r="692" spans="1:2" x14ac:dyDescent="0.25">
      <c r="A692" s="16">
        <v>824000398</v>
      </c>
      <c r="B692" s="17" t="s">
        <v>1864</v>
      </c>
    </row>
    <row r="693" spans="1:2" x14ac:dyDescent="0.25">
      <c r="A693" s="16">
        <v>824000527</v>
      </c>
      <c r="B693" s="17" t="s">
        <v>1865</v>
      </c>
    </row>
    <row r="694" spans="1:2" x14ac:dyDescent="0.25">
      <c r="A694" s="16">
        <v>824001141</v>
      </c>
      <c r="B694" s="17" t="s">
        <v>1866</v>
      </c>
    </row>
    <row r="695" spans="1:2" x14ac:dyDescent="0.25">
      <c r="A695" s="16">
        <v>824001198</v>
      </c>
      <c r="B695" s="17" t="s">
        <v>1867</v>
      </c>
    </row>
    <row r="696" spans="1:2" x14ac:dyDescent="0.25">
      <c r="A696" s="16">
        <v>824001412</v>
      </c>
      <c r="B696" s="17" t="s">
        <v>1868</v>
      </c>
    </row>
    <row r="697" spans="1:2" x14ac:dyDescent="0.25">
      <c r="A697" s="16">
        <v>824001437</v>
      </c>
      <c r="B697" s="17" t="s">
        <v>1869</v>
      </c>
    </row>
    <row r="698" spans="1:2" x14ac:dyDescent="0.25">
      <c r="A698" s="16">
        <v>824002211</v>
      </c>
      <c r="B698" s="17" t="s">
        <v>1870</v>
      </c>
    </row>
    <row r="699" spans="1:2" x14ac:dyDescent="0.25">
      <c r="A699" s="16">
        <v>824002319</v>
      </c>
      <c r="B699" s="17" t="s">
        <v>1871</v>
      </c>
    </row>
    <row r="700" spans="1:2" x14ac:dyDescent="0.25">
      <c r="A700" s="16">
        <v>824002358</v>
      </c>
      <c r="B700" s="17" t="s">
        <v>1872</v>
      </c>
    </row>
    <row r="701" spans="1:2" x14ac:dyDescent="0.25">
      <c r="A701" s="16">
        <v>824002390</v>
      </c>
      <c r="B701" s="17" t="s">
        <v>1873</v>
      </c>
    </row>
    <row r="702" spans="1:2" x14ac:dyDescent="0.25">
      <c r="A702" s="16">
        <v>824002783</v>
      </c>
      <c r="B702" s="17" t="s">
        <v>1874</v>
      </c>
    </row>
    <row r="703" spans="1:2" x14ac:dyDescent="0.25">
      <c r="A703" s="16">
        <v>824002916</v>
      </c>
      <c r="B703" s="17" t="s">
        <v>1875</v>
      </c>
    </row>
    <row r="704" spans="1:2" x14ac:dyDescent="0.25">
      <c r="A704" s="16">
        <v>824004737</v>
      </c>
      <c r="B704" s="17" t="s">
        <v>1876</v>
      </c>
    </row>
    <row r="705" spans="1:2" x14ac:dyDescent="0.25">
      <c r="A705" s="16">
        <v>824005145</v>
      </c>
      <c r="B705" s="17" t="s">
        <v>1877</v>
      </c>
    </row>
    <row r="706" spans="1:2" x14ac:dyDescent="0.25">
      <c r="A706" s="16">
        <v>824005366</v>
      </c>
      <c r="B706" s="17" t="s">
        <v>1878</v>
      </c>
    </row>
    <row r="707" spans="1:2" x14ac:dyDescent="0.25">
      <c r="A707" s="16">
        <v>824006556</v>
      </c>
      <c r="B707" s="17" t="s">
        <v>1879</v>
      </c>
    </row>
    <row r="708" spans="1:2" x14ac:dyDescent="0.25">
      <c r="A708" s="16">
        <v>825000333</v>
      </c>
      <c r="B708" s="17" t="s">
        <v>1880</v>
      </c>
    </row>
    <row r="709" spans="1:2" x14ac:dyDescent="0.25">
      <c r="A709" s="16">
        <v>825000490</v>
      </c>
      <c r="B709" s="17" t="s">
        <v>1881</v>
      </c>
    </row>
    <row r="710" spans="1:2" x14ac:dyDescent="0.25">
      <c r="A710" s="16">
        <v>825000680</v>
      </c>
      <c r="B710" s="17" t="s">
        <v>1882</v>
      </c>
    </row>
    <row r="711" spans="1:2" x14ac:dyDescent="0.25">
      <c r="A711" s="16">
        <v>825001140</v>
      </c>
      <c r="B711" s="17" t="s">
        <v>1883</v>
      </c>
    </row>
    <row r="712" spans="1:2" x14ac:dyDescent="0.25">
      <c r="A712" s="16">
        <v>825001154</v>
      </c>
      <c r="B712" s="17" t="s">
        <v>1884</v>
      </c>
    </row>
    <row r="713" spans="1:2" x14ac:dyDescent="0.25">
      <c r="A713" s="16">
        <v>825001191</v>
      </c>
      <c r="B713" s="17" t="s">
        <v>1885</v>
      </c>
    </row>
    <row r="714" spans="1:2" x14ac:dyDescent="0.25">
      <c r="A714" s="16">
        <v>825001418</v>
      </c>
      <c r="B714" s="17" t="s">
        <v>1886</v>
      </c>
    </row>
    <row r="715" spans="1:2" x14ac:dyDescent="0.25">
      <c r="A715" s="16">
        <v>825001517</v>
      </c>
      <c r="B715" s="17" t="s">
        <v>1887</v>
      </c>
    </row>
    <row r="716" spans="1:2" x14ac:dyDescent="0.25">
      <c r="A716" s="16">
        <v>825001520</v>
      </c>
      <c r="B716" s="17" t="s">
        <v>1888</v>
      </c>
    </row>
    <row r="717" spans="1:2" x14ac:dyDescent="0.25">
      <c r="A717" s="16">
        <v>825001541</v>
      </c>
      <c r="B717" s="17" t="s">
        <v>1889</v>
      </c>
    </row>
    <row r="718" spans="1:2" x14ac:dyDescent="0.25">
      <c r="A718" s="16">
        <v>825001589</v>
      </c>
      <c r="B718" s="17" t="s">
        <v>1890</v>
      </c>
    </row>
    <row r="719" spans="1:2" x14ac:dyDescent="0.25">
      <c r="A719" s="16">
        <v>825001599</v>
      </c>
      <c r="B719" s="17" t="s">
        <v>1891</v>
      </c>
    </row>
    <row r="720" spans="1:2" x14ac:dyDescent="0.25">
      <c r="A720" s="16">
        <v>825001808</v>
      </c>
      <c r="B720" s="17" t="s">
        <v>1892</v>
      </c>
    </row>
    <row r="721" spans="1:2" x14ac:dyDescent="0.25">
      <c r="A721" s="16">
        <v>825002002</v>
      </c>
      <c r="B721" s="17" t="s">
        <v>1893</v>
      </c>
    </row>
    <row r="722" spans="1:2" x14ac:dyDescent="0.25">
      <c r="A722" s="16">
        <v>825002065</v>
      </c>
      <c r="B722" s="17" t="s">
        <v>1894</v>
      </c>
    </row>
    <row r="723" spans="1:2" x14ac:dyDescent="0.25">
      <c r="A723" s="16">
        <v>825002112</v>
      </c>
      <c r="B723" s="17" t="s">
        <v>1895</v>
      </c>
    </row>
    <row r="724" spans="1:2" x14ac:dyDescent="0.25">
      <c r="A724" s="16">
        <v>825002400</v>
      </c>
      <c r="B724" s="17" t="s">
        <v>1896</v>
      </c>
    </row>
    <row r="725" spans="1:2" x14ac:dyDescent="0.25">
      <c r="A725" s="16">
        <v>825002721</v>
      </c>
      <c r="B725" s="17" t="s">
        <v>1897</v>
      </c>
    </row>
    <row r="726" spans="1:2" x14ac:dyDescent="0.25">
      <c r="A726" s="16">
        <v>825003721</v>
      </c>
      <c r="B726" s="17" t="s">
        <v>1898</v>
      </c>
    </row>
    <row r="727" spans="1:2" x14ac:dyDescent="0.25">
      <c r="A727" s="16">
        <v>825004199</v>
      </c>
      <c r="B727" s="17" t="s">
        <v>1899</v>
      </c>
    </row>
    <row r="728" spans="1:2" x14ac:dyDescent="0.25">
      <c r="A728" s="16">
        <v>826000639</v>
      </c>
      <c r="B728" s="17" t="s">
        <v>1900</v>
      </c>
    </row>
    <row r="729" spans="1:2" x14ac:dyDescent="0.25">
      <c r="A729" s="16">
        <v>826000831</v>
      </c>
      <c r="B729" s="17" t="s">
        <v>1901</v>
      </c>
    </row>
    <row r="730" spans="1:2" x14ac:dyDescent="0.25">
      <c r="A730" s="16">
        <v>826001830</v>
      </c>
      <c r="B730" s="17" t="s">
        <v>1902</v>
      </c>
    </row>
    <row r="731" spans="1:2" x14ac:dyDescent="0.25">
      <c r="A731" s="16">
        <v>827000894</v>
      </c>
      <c r="B731" s="17" t="s">
        <v>1903</v>
      </c>
    </row>
    <row r="732" spans="1:2" x14ac:dyDescent="0.25">
      <c r="A732" s="16">
        <v>828000312</v>
      </c>
      <c r="B732" s="17" t="s">
        <v>1904</v>
      </c>
    </row>
    <row r="733" spans="1:2" x14ac:dyDescent="0.25">
      <c r="A733" s="16">
        <v>828001725</v>
      </c>
      <c r="B733" s="17" t="s">
        <v>1905</v>
      </c>
    </row>
    <row r="734" spans="1:2" x14ac:dyDescent="0.25">
      <c r="A734" s="16">
        <v>828002738</v>
      </c>
      <c r="B734" s="17" t="s">
        <v>1906</v>
      </c>
    </row>
    <row r="735" spans="1:2" x14ac:dyDescent="0.25">
      <c r="A735" s="16">
        <v>829000108</v>
      </c>
      <c r="B735" s="17" t="s">
        <v>1907</v>
      </c>
    </row>
    <row r="736" spans="1:2" x14ac:dyDescent="0.25">
      <c r="A736" s="16">
        <v>829000124</v>
      </c>
      <c r="B736" s="17" t="s">
        <v>1908</v>
      </c>
    </row>
    <row r="737" spans="1:2" x14ac:dyDescent="0.25">
      <c r="A737" s="16">
        <v>829001430</v>
      </c>
      <c r="B737" s="17" t="s">
        <v>1909</v>
      </c>
    </row>
    <row r="738" spans="1:2" x14ac:dyDescent="0.25">
      <c r="A738" s="16">
        <v>830000866</v>
      </c>
      <c r="B738" s="17" t="s">
        <v>1910</v>
      </c>
    </row>
    <row r="739" spans="1:2" x14ac:dyDescent="0.25">
      <c r="A739" s="16">
        <v>830002396</v>
      </c>
      <c r="B739" s="17" t="s">
        <v>1911</v>
      </c>
    </row>
    <row r="740" spans="1:2" x14ac:dyDescent="0.25">
      <c r="A740" s="16">
        <v>830006047</v>
      </c>
      <c r="B740" s="17" t="s">
        <v>1912</v>
      </c>
    </row>
    <row r="741" spans="1:2" x14ac:dyDescent="0.25">
      <c r="A741" s="16">
        <v>830006152</v>
      </c>
      <c r="B741" s="17" t="s">
        <v>1913</v>
      </c>
    </row>
    <row r="742" spans="1:2" x14ac:dyDescent="0.25">
      <c r="A742" s="16">
        <v>830006656</v>
      </c>
      <c r="B742" s="17" t="s">
        <v>1914</v>
      </c>
    </row>
    <row r="743" spans="1:2" x14ac:dyDescent="0.25">
      <c r="A743" s="16">
        <v>830007378</v>
      </c>
      <c r="B743" s="17" t="s">
        <v>1915</v>
      </c>
    </row>
    <row r="744" spans="1:2" x14ac:dyDescent="0.25">
      <c r="A744" s="16">
        <v>830008899</v>
      </c>
      <c r="B744" s="17" t="s">
        <v>1916</v>
      </c>
    </row>
    <row r="745" spans="1:2" x14ac:dyDescent="0.25">
      <c r="A745" s="16">
        <v>830016953</v>
      </c>
      <c r="B745" s="17" t="s">
        <v>1917</v>
      </c>
    </row>
    <row r="746" spans="1:2" x14ac:dyDescent="0.25">
      <c r="A746" s="16">
        <v>830019863</v>
      </c>
      <c r="B746" s="17" t="s">
        <v>1918</v>
      </c>
    </row>
    <row r="747" spans="1:2" x14ac:dyDescent="0.25">
      <c r="A747" s="16">
        <v>830024756</v>
      </c>
      <c r="B747" s="17" t="s">
        <v>1919</v>
      </c>
    </row>
    <row r="748" spans="1:2" x14ac:dyDescent="0.25">
      <c r="A748" s="16">
        <v>830027931</v>
      </c>
      <c r="B748" s="17" t="s">
        <v>1920</v>
      </c>
    </row>
    <row r="749" spans="1:2" x14ac:dyDescent="0.25">
      <c r="A749" s="16">
        <v>830029833</v>
      </c>
      <c r="B749" s="17" t="s">
        <v>1921</v>
      </c>
    </row>
    <row r="750" spans="1:2" x14ac:dyDescent="0.25">
      <c r="A750" s="16">
        <v>830031443</v>
      </c>
      <c r="B750" s="17" t="s">
        <v>1922</v>
      </c>
    </row>
    <row r="751" spans="1:2" x14ac:dyDescent="0.25">
      <c r="A751" s="16">
        <v>830031585</v>
      </c>
      <c r="B751" s="17" t="s">
        <v>1923</v>
      </c>
    </row>
    <row r="752" spans="1:2" x14ac:dyDescent="0.25">
      <c r="A752" s="16">
        <v>830033400</v>
      </c>
      <c r="B752" s="17" t="s">
        <v>1924</v>
      </c>
    </row>
    <row r="753" spans="1:2" x14ac:dyDescent="0.25">
      <c r="A753" s="16">
        <v>830044272</v>
      </c>
      <c r="B753" s="17" t="s">
        <v>1925</v>
      </c>
    </row>
    <row r="754" spans="1:2" x14ac:dyDescent="0.25">
      <c r="A754" s="16">
        <v>830044462</v>
      </c>
      <c r="B754" s="17" t="s">
        <v>1926</v>
      </c>
    </row>
    <row r="755" spans="1:2" x14ac:dyDescent="0.25">
      <c r="A755" s="16">
        <v>830044484</v>
      </c>
      <c r="B755" s="17" t="s">
        <v>1927</v>
      </c>
    </row>
    <row r="756" spans="1:2" x14ac:dyDescent="0.25">
      <c r="A756" s="16">
        <v>830045172</v>
      </c>
      <c r="B756" s="17" t="s">
        <v>1928</v>
      </c>
    </row>
    <row r="757" spans="1:2" x14ac:dyDescent="0.25">
      <c r="A757" s="16">
        <v>830045220</v>
      </c>
      <c r="B757" s="17" t="s">
        <v>1929</v>
      </c>
    </row>
    <row r="758" spans="1:2" x14ac:dyDescent="0.25">
      <c r="A758" s="16">
        <v>830053610</v>
      </c>
      <c r="B758" s="17" t="s">
        <v>1930</v>
      </c>
    </row>
    <row r="759" spans="1:2" x14ac:dyDescent="0.25">
      <c r="A759" s="16">
        <v>830072816</v>
      </c>
      <c r="B759" s="17" t="s">
        <v>1931</v>
      </c>
    </row>
    <row r="760" spans="1:2" x14ac:dyDescent="0.25">
      <c r="A760" s="16">
        <v>830073291</v>
      </c>
      <c r="B760" s="17" t="s">
        <v>1932</v>
      </c>
    </row>
    <row r="761" spans="1:2" x14ac:dyDescent="0.25">
      <c r="A761" s="16">
        <v>830082544</v>
      </c>
      <c r="B761" s="17" t="s">
        <v>1933</v>
      </c>
    </row>
    <row r="762" spans="1:2" x14ac:dyDescent="0.25">
      <c r="A762" s="16">
        <v>830107985</v>
      </c>
      <c r="B762" s="17" t="s">
        <v>1934</v>
      </c>
    </row>
    <row r="763" spans="1:2" x14ac:dyDescent="0.25">
      <c r="A763" s="16">
        <v>830120535</v>
      </c>
      <c r="B763" s="17" t="s">
        <v>1935</v>
      </c>
    </row>
    <row r="764" spans="1:2" x14ac:dyDescent="0.25">
      <c r="A764" s="16">
        <v>830123253</v>
      </c>
      <c r="B764" s="17" t="s">
        <v>1936</v>
      </c>
    </row>
    <row r="765" spans="1:2" x14ac:dyDescent="0.25">
      <c r="A765" s="16">
        <v>830142249</v>
      </c>
      <c r="B765" s="17" t="s">
        <v>1937</v>
      </c>
    </row>
    <row r="766" spans="1:2" x14ac:dyDescent="0.25">
      <c r="A766" s="16">
        <v>830143202</v>
      </c>
      <c r="B766" s="17" t="s">
        <v>1938</v>
      </c>
    </row>
    <row r="767" spans="1:2" x14ac:dyDescent="0.25">
      <c r="A767" s="16">
        <v>830144521</v>
      </c>
      <c r="B767" s="17" t="s">
        <v>1939</v>
      </c>
    </row>
    <row r="768" spans="1:2" x14ac:dyDescent="0.25">
      <c r="A768" s="16">
        <v>830500926</v>
      </c>
      <c r="B768" s="17" t="s">
        <v>1940</v>
      </c>
    </row>
    <row r="769" spans="1:2" x14ac:dyDescent="0.25">
      <c r="A769" s="16">
        <v>830504778</v>
      </c>
      <c r="B769" s="17" t="s">
        <v>1941</v>
      </c>
    </row>
    <row r="770" spans="1:2" x14ac:dyDescent="0.25">
      <c r="A770" s="16">
        <v>830506297</v>
      </c>
      <c r="B770" s="17" t="s">
        <v>1942</v>
      </c>
    </row>
    <row r="771" spans="1:2" x14ac:dyDescent="0.25">
      <c r="A771" s="16">
        <v>830507841</v>
      </c>
      <c r="B771" s="17" t="s">
        <v>1943</v>
      </c>
    </row>
    <row r="772" spans="1:2" x14ac:dyDescent="0.25">
      <c r="A772" s="16">
        <v>830508232</v>
      </c>
      <c r="B772" s="17" t="s">
        <v>1944</v>
      </c>
    </row>
    <row r="773" spans="1:2" x14ac:dyDescent="0.25">
      <c r="A773" s="16">
        <v>830508333</v>
      </c>
      <c r="B773" s="17" t="s">
        <v>1945</v>
      </c>
    </row>
    <row r="774" spans="1:2" x14ac:dyDescent="0.25">
      <c r="A774" s="16">
        <v>830508876</v>
      </c>
      <c r="B774" s="17" t="s">
        <v>1946</v>
      </c>
    </row>
    <row r="775" spans="1:2" x14ac:dyDescent="0.25">
      <c r="A775" s="16">
        <v>830510073</v>
      </c>
      <c r="B775" s="17" t="s">
        <v>1947</v>
      </c>
    </row>
    <row r="776" spans="1:2" x14ac:dyDescent="0.25">
      <c r="A776" s="16">
        <v>830510399</v>
      </c>
      <c r="B776" s="17" t="s">
        <v>1948</v>
      </c>
    </row>
    <row r="777" spans="1:2" x14ac:dyDescent="0.25">
      <c r="A777" s="16">
        <v>830510478</v>
      </c>
      <c r="B777" s="17" t="s">
        <v>1949</v>
      </c>
    </row>
    <row r="778" spans="1:2" x14ac:dyDescent="0.25">
      <c r="A778" s="16">
        <v>830512219</v>
      </c>
      <c r="B778" s="17" t="s">
        <v>1950</v>
      </c>
    </row>
    <row r="779" spans="1:2" x14ac:dyDescent="0.25">
      <c r="A779" s="16">
        <v>830513843</v>
      </c>
      <c r="B779" s="17" t="s">
        <v>1951</v>
      </c>
    </row>
    <row r="780" spans="1:2" x14ac:dyDescent="0.25">
      <c r="A780" s="16">
        <v>830515088</v>
      </c>
      <c r="B780" s="17" t="s">
        <v>1952</v>
      </c>
    </row>
    <row r="781" spans="1:2" x14ac:dyDescent="0.25">
      <c r="A781" s="16">
        <v>832000236</v>
      </c>
      <c r="B781" s="17" t="s">
        <v>1953</v>
      </c>
    </row>
    <row r="782" spans="1:2" x14ac:dyDescent="0.25">
      <c r="A782" s="16">
        <v>832000573</v>
      </c>
      <c r="B782" s="17" t="s">
        <v>1954</v>
      </c>
    </row>
    <row r="783" spans="1:2" x14ac:dyDescent="0.25">
      <c r="A783" s="16">
        <v>832003813</v>
      </c>
      <c r="B783" s="17" t="s">
        <v>1955</v>
      </c>
    </row>
    <row r="784" spans="1:2" x14ac:dyDescent="0.25">
      <c r="A784" s="16">
        <v>834000039</v>
      </c>
      <c r="B784" s="17" t="s">
        <v>1956</v>
      </c>
    </row>
    <row r="785" spans="1:2" x14ac:dyDescent="0.25">
      <c r="A785" s="16">
        <v>834000062</v>
      </c>
      <c r="B785" s="17" t="s">
        <v>1957</v>
      </c>
    </row>
    <row r="786" spans="1:2" x14ac:dyDescent="0.25">
      <c r="A786" s="16">
        <v>834001100</v>
      </c>
      <c r="B786" s="17" t="s">
        <v>1958</v>
      </c>
    </row>
    <row r="787" spans="1:2" x14ac:dyDescent="0.25">
      <c r="A787" s="16">
        <v>834001670</v>
      </c>
      <c r="B787" s="17" t="s">
        <v>1959</v>
      </c>
    </row>
    <row r="788" spans="1:2" x14ac:dyDescent="0.25">
      <c r="A788" s="16">
        <v>837000444</v>
      </c>
      <c r="B788" s="17" t="s">
        <v>1960</v>
      </c>
    </row>
    <row r="789" spans="1:2" x14ac:dyDescent="0.25">
      <c r="A789" s="16">
        <v>837000762</v>
      </c>
      <c r="B789" s="17" t="s">
        <v>1961</v>
      </c>
    </row>
    <row r="790" spans="1:2" x14ac:dyDescent="0.25">
      <c r="A790" s="16">
        <v>838000202</v>
      </c>
      <c r="B790" s="17" t="s">
        <v>1962</v>
      </c>
    </row>
    <row r="791" spans="1:2" x14ac:dyDescent="0.25">
      <c r="A791" s="16">
        <v>839000540</v>
      </c>
      <c r="B791" s="17" t="s">
        <v>1963</v>
      </c>
    </row>
    <row r="792" spans="1:2" x14ac:dyDescent="0.25">
      <c r="A792" s="16">
        <v>840000388</v>
      </c>
      <c r="B792" s="17" t="s">
        <v>1964</v>
      </c>
    </row>
    <row r="793" spans="1:2" x14ac:dyDescent="0.25">
      <c r="A793" s="16">
        <v>840000903</v>
      </c>
      <c r="B793" s="17" t="s">
        <v>1965</v>
      </c>
    </row>
    <row r="794" spans="1:2" x14ac:dyDescent="0.25">
      <c r="A794" s="16">
        <v>860006648</v>
      </c>
      <c r="B794" s="17" t="s">
        <v>1966</v>
      </c>
    </row>
    <row r="795" spans="1:2" x14ac:dyDescent="0.25">
      <c r="A795" s="16">
        <v>860006696</v>
      </c>
      <c r="B795" s="17" t="s">
        <v>1967</v>
      </c>
    </row>
    <row r="796" spans="1:2" x14ac:dyDescent="0.25">
      <c r="A796" s="16">
        <v>860006705</v>
      </c>
      <c r="B796" s="17" t="s">
        <v>1968</v>
      </c>
    </row>
    <row r="797" spans="1:2" x14ac:dyDescent="0.25">
      <c r="A797" s="16">
        <v>860007336</v>
      </c>
      <c r="B797" s="17" t="s">
        <v>1969</v>
      </c>
    </row>
    <row r="798" spans="1:2" x14ac:dyDescent="0.25">
      <c r="A798" s="16">
        <v>860010077</v>
      </c>
      <c r="B798" s="17" t="s">
        <v>1970</v>
      </c>
    </row>
    <row r="799" spans="1:2" x14ac:dyDescent="0.25">
      <c r="A799" s="16">
        <v>860010457</v>
      </c>
      <c r="B799" s="17" t="s">
        <v>1971</v>
      </c>
    </row>
    <row r="800" spans="1:2" x14ac:dyDescent="0.25">
      <c r="A800" s="16">
        <v>860010526</v>
      </c>
      <c r="B800" s="17" t="s">
        <v>1972</v>
      </c>
    </row>
    <row r="801" spans="1:2" x14ac:dyDescent="0.25">
      <c r="A801" s="16">
        <v>860014066</v>
      </c>
      <c r="B801" s="17" t="s">
        <v>1973</v>
      </c>
    </row>
    <row r="802" spans="1:2" x14ac:dyDescent="0.25">
      <c r="A802" s="16">
        <v>860020076</v>
      </c>
      <c r="B802" s="17" t="s">
        <v>1974</v>
      </c>
    </row>
    <row r="803" spans="1:2" x14ac:dyDescent="0.25">
      <c r="A803" s="16">
        <v>860021713</v>
      </c>
      <c r="B803" s="17" t="s">
        <v>1975</v>
      </c>
    </row>
    <row r="804" spans="1:2" x14ac:dyDescent="0.25">
      <c r="A804" s="16">
        <v>860021793</v>
      </c>
      <c r="B804" s="17" t="s">
        <v>1976</v>
      </c>
    </row>
    <row r="805" spans="1:2" x14ac:dyDescent="0.25">
      <c r="A805" s="16">
        <v>860023424</v>
      </c>
      <c r="B805" s="17" t="s">
        <v>1977</v>
      </c>
    </row>
    <row r="806" spans="1:2" x14ac:dyDescent="0.25">
      <c r="A806" s="16">
        <v>860024041</v>
      </c>
      <c r="B806" s="17" t="s">
        <v>1978</v>
      </c>
    </row>
    <row r="807" spans="1:2" x14ac:dyDescent="0.25">
      <c r="A807" s="16">
        <v>860026095</v>
      </c>
      <c r="B807" s="17" t="s">
        <v>1979</v>
      </c>
    </row>
    <row r="808" spans="1:2" x14ac:dyDescent="0.25">
      <c r="A808" s="16">
        <v>860028677</v>
      </c>
      <c r="B808" s="17" t="s">
        <v>1980</v>
      </c>
    </row>
    <row r="809" spans="1:2" x14ac:dyDescent="0.25">
      <c r="A809" s="16">
        <v>860029856</v>
      </c>
      <c r="B809" s="17" t="s">
        <v>1981</v>
      </c>
    </row>
    <row r="810" spans="1:2" x14ac:dyDescent="0.25">
      <c r="A810" s="16">
        <v>860031909</v>
      </c>
      <c r="B810" s="17" t="s">
        <v>1982</v>
      </c>
    </row>
    <row r="811" spans="1:2" x14ac:dyDescent="0.25">
      <c r="A811" s="16">
        <v>860071169</v>
      </c>
      <c r="B811" s="17" t="s">
        <v>1983</v>
      </c>
    </row>
    <row r="812" spans="1:2" x14ac:dyDescent="0.25">
      <c r="A812" s="16">
        <v>860516050</v>
      </c>
      <c r="B812" s="17" t="s">
        <v>1984</v>
      </c>
    </row>
    <row r="813" spans="1:2" x14ac:dyDescent="0.25">
      <c r="A813" s="16">
        <v>860520247</v>
      </c>
      <c r="B813" s="17" t="s">
        <v>1985</v>
      </c>
    </row>
    <row r="814" spans="1:2" x14ac:dyDescent="0.25">
      <c r="A814" s="16">
        <v>860527146</v>
      </c>
      <c r="B814" s="17" t="s">
        <v>1986</v>
      </c>
    </row>
    <row r="815" spans="1:2" x14ac:dyDescent="0.25">
      <c r="A815" s="16">
        <v>860529923</v>
      </c>
      <c r="B815" s="17" t="s">
        <v>1987</v>
      </c>
    </row>
    <row r="816" spans="1:2" x14ac:dyDescent="0.25">
      <c r="A816" s="16">
        <v>860532822</v>
      </c>
      <c r="B816" s="17" t="s">
        <v>1988</v>
      </c>
    </row>
    <row r="817" spans="1:2" x14ac:dyDescent="0.25">
      <c r="A817" s="16">
        <v>890002479</v>
      </c>
      <c r="B817" s="17" t="s">
        <v>1989</v>
      </c>
    </row>
    <row r="818" spans="1:2" x14ac:dyDescent="0.25">
      <c r="A818" s="16">
        <v>890102145</v>
      </c>
      <c r="B818" s="17" t="s">
        <v>1990</v>
      </c>
    </row>
    <row r="819" spans="1:2" x14ac:dyDescent="0.25">
      <c r="A819" s="16">
        <v>890200106</v>
      </c>
      <c r="B819" s="17" t="s">
        <v>1991</v>
      </c>
    </row>
    <row r="820" spans="1:2" x14ac:dyDescent="0.25">
      <c r="A820" s="16">
        <v>890201578</v>
      </c>
      <c r="B820" s="17" t="s">
        <v>1992</v>
      </c>
    </row>
    <row r="821" spans="1:2" x14ac:dyDescent="0.25">
      <c r="A821" s="16">
        <v>890204066</v>
      </c>
      <c r="B821" s="17" t="s">
        <v>1993</v>
      </c>
    </row>
    <row r="822" spans="1:2" x14ac:dyDescent="0.25">
      <c r="A822" s="16">
        <v>890205135</v>
      </c>
      <c r="B822" s="17" t="s">
        <v>1994</v>
      </c>
    </row>
    <row r="823" spans="1:2" x14ac:dyDescent="0.25">
      <c r="A823" s="16">
        <v>890207407</v>
      </c>
      <c r="B823" s="17" t="s">
        <v>1995</v>
      </c>
    </row>
    <row r="824" spans="1:2" x14ac:dyDescent="0.25">
      <c r="A824" s="16">
        <v>890207418</v>
      </c>
      <c r="B824" s="17" t="s">
        <v>1996</v>
      </c>
    </row>
    <row r="825" spans="1:2" x14ac:dyDescent="0.25">
      <c r="A825" s="16">
        <v>890207419</v>
      </c>
      <c r="B825" s="17" t="s">
        <v>1997</v>
      </c>
    </row>
    <row r="826" spans="1:2" x14ac:dyDescent="0.25">
      <c r="A826" s="16">
        <v>890207421</v>
      </c>
      <c r="B826" s="17" t="s">
        <v>1998</v>
      </c>
    </row>
    <row r="827" spans="1:2" x14ac:dyDescent="0.25">
      <c r="A827" s="16">
        <v>890207427</v>
      </c>
      <c r="B827" s="17" t="s">
        <v>1999</v>
      </c>
    </row>
    <row r="828" spans="1:2" x14ac:dyDescent="0.25">
      <c r="A828" s="16">
        <v>890208030</v>
      </c>
      <c r="B828" s="17" t="s">
        <v>2000</v>
      </c>
    </row>
    <row r="829" spans="1:2" x14ac:dyDescent="0.25">
      <c r="A829" s="16">
        <v>890208122</v>
      </c>
      <c r="B829" s="17" t="s">
        <v>2001</v>
      </c>
    </row>
    <row r="830" spans="1:2" x14ac:dyDescent="0.25">
      <c r="A830" s="16">
        <v>890212037</v>
      </c>
      <c r="B830" s="17" t="s">
        <v>2002</v>
      </c>
    </row>
    <row r="831" spans="1:2" x14ac:dyDescent="0.25">
      <c r="A831" s="16">
        <v>890212101</v>
      </c>
      <c r="B831" s="17" t="s">
        <v>2003</v>
      </c>
    </row>
    <row r="832" spans="1:2" x14ac:dyDescent="0.25">
      <c r="A832" s="16">
        <v>890270163</v>
      </c>
      <c r="B832" s="17" t="s">
        <v>2004</v>
      </c>
    </row>
    <row r="833" spans="1:2" x14ac:dyDescent="0.25">
      <c r="A833" s="16">
        <v>890270537</v>
      </c>
      <c r="B833" s="17" t="s">
        <v>2005</v>
      </c>
    </row>
    <row r="834" spans="1:2" x14ac:dyDescent="0.25">
      <c r="A834" s="16">
        <v>890303208</v>
      </c>
      <c r="B834" s="17" t="s">
        <v>2006</v>
      </c>
    </row>
    <row r="835" spans="1:2" x14ac:dyDescent="0.25">
      <c r="A835" s="16">
        <v>890305430</v>
      </c>
      <c r="B835" s="17" t="s">
        <v>2007</v>
      </c>
    </row>
    <row r="836" spans="1:2" x14ac:dyDescent="0.25">
      <c r="A836" s="16">
        <v>890309181</v>
      </c>
      <c r="B836" s="17" t="s">
        <v>2008</v>
      </c>
    </row>
    <row r="837" spans="1:2" x14ac:dyDescent="0.25">
      <c r="A837" s="16">
        <v>890310815</v>
      </c>
      <c r="B837" s="17" t="s">
        <v>2009</v>
      </c>
    </row>
    <row r="838" spans="1:2" x14ac:dyDescent="0.25">
      <c r="A838" s="16">
        <v>890311443</v>
      </c>
      <c r="B838" s="17" t="s">
        <v>2010</v>
      </c>
    </row>
    <row r="839" spans="1:2" x14ac:dyDescent="0.25">
      <c r="A839" s="16">
        <v>890311953</v>
      </c>
      <c r="B839" s="17" t="s">
        <v>2011</v>
      </c>
    </row>
    <row r="840" spans="1:2" x14ac:dyDescent="0.25">
      <c r="A840" s="16">
        <v>890312284</v>
      </c>
      <c r="B840" s="17" t="s">
        <v>2012</v>
      </c>
    </row>
    <row r="841" spans="1:2" x14ac:dyDescent="0.25">
      <c r="A841" s="16">
        <v>890312809</v>
      </c>
      <c r="B841" s="17" t="s">
        <v>2013</v>
      </c>
    </row>
    <row r="842" spans="1:2" x14ac:dyDescent="0.25">
      <c r="A842" s="16">
        <v>890313099</v>
      </c>
      <c r="B842" s="17" t="s">
        <v>2014</v>
      </c>
    </row>
    <row r="843" spans="1:2" x14ac:dyDescent="0.25">
      <c r="A843" s="16">
        <v>890313124</v>
      </c>
      <c r="B843" s="17" t="s">
        <v>2015</v>
      </c>
    </row>
    <row r="844" spans="1:2" x14ac:dyDescent="0.25">
      <c r="A844" s="16">
        <v>890313136</v>
      </c>
      <c r="B844" s="17" t="s">
        <v>2016</v>
      </c>
    </row>
    <row r="845" spans="1:2" x14ac:dyDescent="0.25">
      <c r="A845" s="16">
        <v>890313844</v>
      </c>
      <c r="B845" s="17" t="s">
        <v>2017</v>
      </c>
    </row>
    <row r="846" spans="1:2" x14ac:dyDescent="0.25">
      <c r="A846" s="16">
        <v>890317980</v>
      </c>
      <c r="B846" s="17" t="s">
        <v>2018</v>
      </c>
    </row>
    <row r="847" spans="1:2" x14ac:dyDescent="0.25">
      <c r="A847" s="16">
        <v>890318034</v>
      </c>
      <c r="B847" s="17" t="s">
        <v>2019</v>
      </c>
    </row>
    <row r="848" spans="1:2" x14ac:dyDescent="0.25">
      <c r="A848" s="16">
        <v>890403358</v>
      </c>
      <c r="B848" s="17" t="s">
        <v>2020</v>
      </c>
    </row>
    <row r="849" spans="1:2" x14ac:dyDescent="0.25">
      <c r="A849" s="16">
        <v>890404361</v>
      </c>
      <c r="B849" s="17" t="s">
        <v>2021</v>
      </c>
    </row>
    <row r="850" spans="1:2" x14ac:dyDescent="0.25">
      <c r="A850" s="16">
        <v>890480357</v>
      </c>
      <c r="B850" s="17" t="s">
        <v>2022</v>
      </c>
    </row>
    <row r="851" spans="1:2" x14ac:dyDescent="0.25">
      <c r="A851" s="16">
        <v>890480446</v>
      </c>
      <c r="B851" s="17" t="s">
        <v>2023</v>
      </c>
    </row>
    <row r="852" spans="1:2" x14ac:dyDescent="0.25">
      <c r="A852" s="16">
        <v>890480496</v>
      </c>
      <c r="B852" s="17" t="s">
        <v>2024</v>
      </c>
    </row>
    <row r="853" spans="1:2" x14ac:dyDescent="0.25">
      <c r="A853" s="16">
        <v>890480594</v>
      </c>
      <c r="B853" s="17" t="s">
        <v>2025</v>
      </c>
    </row>
    <row r="854" spans="1:2" x14ac:dyDescent="0.25">
      <c r="A854" s="16">
        <v>890480631</v>
      </c>
      <c r="B854" s="17" t="s">
        <v>2026</v>
      </c>
    </row>
    <row r="855" spans="1:2" x14ac:dyDescent="0.25">
      <c r="A855" s="16">
        <v>890480681</v>
      </c>
      <c r="B855" s="17" t="s">
        <v>2027</v>
      </c>
    </row>
    <row r="856" spans="1:2" x14ac:dyDescent="0.25">
      <c r="A856" s="16">
        <v>890480698</v>
      </c>
      <c r="B856" s="17" t="s">
        <v>2028</v>
      </c>
    </row>
    <row r="857" spans="1:2" x14ac:dyDescent="0.25">
      <c r="A857" s="16">
        <v>890480706</v>
      </c>
      <c r="B857" s="17" t="s">
        <v>2029</v>
      </c>
    </row>
    <row r="858" spans="1:2" x14ac:dyDescent="0.25">
      <c r="A858" s="16">
        <v>890480795</v>
      </c>
      <c r="B858" s="17" t="s">
        <v>2030</v>
      </c>
    </row>
    <row r="859" spans="1:2" x14ac:dyDescent="0.25">
      <c r="A859" s="16">
        <v>890480805</v>
      </c>
      <c r="B859" s="17" t="s">
        <v>2031</v>
      </c>
    </row>
    <row r="860" spans="1:2" x14ac:dyDescent="0.25">
      <c r="A860" s="16">
        <v>890481070</v>
      </c>
      <c r="B860" s="17" t="s">
        <v>2032</v>
      </c>
    </row>
    <row r="861" spans="1:2" x14ac:dyDescent="0.25">
      <c r="A861" s="16">
        <v>890481163</v>
      </c>
      <c r="B861" s="17" t="s">
        <v>2033</v>
      </c>
    </row>
    <row r="862" spans="1:2" x14ac:dyDescent="0.25">
      <c r="A862" s="16">
        <v>890481541</v>
      </c>
      <c r="B862" s="17" t="s">
        <v>2034</v>
      </c>
    </row>
    <row r="863" spans="1:2" x14ac:dyDescent="0.25">
      <c r="A863" s="16">
        <v>890500516</v>
      </c>
      <c r="B863" s="17" t="s">
        <v>2035</v>
      </c>
    </row>
    <row r="864" spans="1:2" x14ac:dyDescent="0.25">
      <c r="A864" s="16">
        <v>890500675</v>
      </c>
      <c r="B864" s="17" t="s">
        <v>2036</v>
      </c>
    </row>
    <row r="865" spans="1:2" x14ac:dyDescent="0.25">
      <c r="A865" s="16">
        <v>890503389</v>
      </c>
      <c r="B865" s="17" t="s">
        <v>2037</v>
      </c>
    </row>
    <row r="866" spans="1:2" x14ac:dyDescent="0.25">
      <c r="A866" s="16">
        <v>890503410</v>
      </c>
      <c r="B866" s="17" t="s">
        <v>2038</v>
      </c>
    </row>
    <row r="867" spans="1:2" x14ac:dyDescent="0.25">
      <c r="A867" s="16">
        <v>890503729</v>
      </c>
      <c r="B867" s="17" t="s">
        <v>2039</v>
      </c>
    </row>
    <row r="868" spans="1:2" x14ac:dyDescent="0.25">
      <c r="A868" s="16">
        <v>890503941</v>
      </c>
      <c r="B868" s="17" t="s">
        <v>2040</v>
      </c>
    </row>
    <row r="869" spans="1:2" x14ac:dyDescent="0.25">
      <c r="A869" s="16">
        <v>890504115</v>
      </c>
      <c r="B869" s="17" t="s">
        <v>2041</v>
      </c>
    </row>
    <row r="870" spans="1:2" x14ac:dyDescent="0.25">
      <c r="A870" s="16">
        <v>890504133</v>
      </c>
      <c r="B870" s="17" t="s">
        <v>2042</v>
      </c>
    </row>
    <row r="871" spans="1:2" x14ac:dyDescent="0.25">
      <c r="A871" s="16">
        <v>890504602</v>
      </c>
      <c r="B871" s="17" t="s">
        <v>2043</v>
      </c>
    </row>
    <row r="872" spans="1:2" x14ac:dyDescent="0.25">
      <c r="A872" s="16">
        <v>890505603</v>
      </c>
      <c r="B872" s="17" t="s">
        <v>2044</v>
      </c>
    </row>
    <row r="873" spans="1:2" x14ac:dyDescent="0.25">
      <c r="A873" s="16">
        <v>890703453</v>
      </c>
      <c r="B873" s="17" t="s">
        <v>2045</v>
      </c>
    </row>
    <row r="874" spans="1:2" x14ac:dyDescent="0.25">
      <c r="A874" s="16">
        <v>890707086</v>
      </c>
      <c r="B874" s="17" t="s">
        <v>2046</v>
      </c>
    </row>
    <row r="875" spans="1:2" x14ac:dyDescent="0.25">
      <c r="A875" s="16">
        <v>890800958</v>
      </c>
      <c r="B875" s="17" t="s">
        <v>2047</v>
      </c>
    </row>
    <row r="876" spans="1:2" x14ac:dyDescent="0.25">
      <c r="A876" s="16">
        <v>890803826</v>
      </c>
      <c r="B876" s="17" t="s">
        <v>2048</v>
      </c>
    </row>
    <row r="877" spans="1:2" x14ac:dyDescent="0.25">
      <c r="A877" s="16">
        <v>890803911</v>
      </c>
      <c r="B877" s="17" t="s">
        <v>2049</v>
      </c>
    </row>
    <row r="878" spans="1:2" x14ac:dyDescent="0.25">
      <c r="A878" s="16">
        <v>890804446</v>
      </c>
      <c r="B878" s="17" t="s">
        <v>2050</v>
      </c>
    </row>
    <row r="879" spans="1:2" x14ac:dyDescent="0.25">
      <c r="A879" s="16">
        <v>890804590</v>
      </c>
      <c r="B879" s="17" t="s">
        <v>2051</v>
      </c>
    </row>
    <row r="880" spans="1:2" x14ac:dyDescent="0.25">
      <c r="A880" s="16">
        <v>890804597</v>
      </c>
      <c r="B880" s="17" t="s">
        <v>2052</v>
      </c>
    </row>
    <row r="881" spans="1:2" x14ac:dyDescent="0.25">
      <c r="A881" s="16">
        <v>890804780</v>
      </c>
      <c r="B881" s="17" t="s">
        <v>2053</v>
      </c>
    </row>
    <row r="882" spans="1:2" x14ac:dyDescent="0.25">
      <c r="A882" s="16">
        <v>890805578</v>
      </c>
      <c r="B882" s="17" t="s">
        <v>2054</v>
      </c>
    </row>
    <row r="883" spans="1:2" x14ac:dyDescent="0.25">
      <c r="A883" s="16">
        <v>890805987</v>
      </c>
      <c r="B883" s="17" t="s">
        <v>2055</v>
      </c>
    </row>
    <row r="884" spans="1:2" x14ac:dyDescent="0.25">
      <c r="A884" s="16">
        <v>890806201</v>
      </c>
      <c r="B884" s="17" t="s">
        <v>2056</v>
      </c>
    </row>
    <row r="885" spans="1:2" x14ac:dyDescent="0.25">
      <c r="A885" s="16">
        <v>890807134</v>
      </c>
      <c r="B885" s="17" t="s">
        <v>2057</v>
      </c>
    </row>
    <row r="886" spans="1:2" x14ac:dyDescent="0.25">
      <c r="A886" s="16">
        <v>890807284</v>
      </c>
      <c r="B886" s="17" t="s">
        <v>2058</v>
      </c>
    </row>
    <row r="887" spans="1:2" x14ac:dyDescent="0.25">
      <c r="A887" s="16">
        <v>890905179</v>
      </c>
      <c r="B887" s="17" t="s">
        <v>2059</v>
      </c>
    </row>
    <row r="888" spans="1:2" x14ac:dyDescent="0.25">
      <c r="A888" s="16">
        <v>890906439</v>
      </c>
      <c r="B888" s="17" t="s">
        <v>2060</v>
      </c>
    </row>
    <row r="889" spans="1:2" x14ac:dyDescent="0.25">
      <c r="A889" s="16">
        <v>890980942</v>
      </c>
      <c r="B889" s="17" t="s">
        <v>2061</v>
      </c>
    </row>
    <row r="890" spans="1:2" x14ac:dyDescent="0.25">
      <c r="A890" s="16">
        <v>890984180</v>
      </c>
      <c r="B890" s="17" t="s">
        <v>2062</v>
      </c>
    </row>
    <row r="891" spans="1:2" x14ac:dyDescent="0.25">
      <c r="A891" s="16">
        <v>890984465</v>
      </c>
      <c r="B891" s="17" t="s">
        <v>2063</v>
      </c>
    </row>
    <row r="892" spans="1:2" x14ac:dyDescent="0.25">
      <c r="A892" s="16">
        <v>890984938</v>
      </c>
      <c r="B892" s="17" t="s">
        <v>2064</v>
      </c>
    </row>
    <row r="893" spans="1:2" x14ac:dyDescent="0.25">
      <c r="A893" s="16">
        <v>890985105</v>
      </c>
      <c r="B893" s="17" t="s">
        <v>2065</v>
      </c>
    </row>
    <row r="894" spans="1:2" x14ac:dyDescent="0.25">
      <c r="A894" s="16">
        <v>890985277</v>
      </c>
      <c r="B894" s="17" t="s">
        <v>2066</v>
      </c>
    </row>
    <row r="895" spans="1:2" x14ac:dyDescent="0.25">
      <c r="A895" s="16">
        <v>890985417</v>
      </c>
      <c r="B895" s="17" t="s">
        <v>2067</v>
      </c>
    </row>
    <row r="896" spans="1:2" x14ac:dyDescent="0.25">
      <c r="A896" s="16">
        <v>891001744</v>
      </c>
      <c r="B896" s="17" t="s">
        <v>2068</v>
      </c>
    </row>
    <row r="897" spans="1:2" x14ac:dyDescent="0.25">
      <c r="A897" s="16">
        <v>891101024</v>
      </c>
      <c r="B897" s="17" t="s">
        <v>2069</v>
      </c>
    </row>
    <row r="898" spans="1:2" x14ac:dyDescent="0.25">
      <c r="A898" s="16">
        <v>891102451</v>
      </c>
      <c r="B898" s="17" t="s">
        <v>2070</v>
      </c>
    </row>
    <row r="899" spans="1:2" x14ac:dyDescent="0.25">
      <c r="A899" s="16">
        <v>891102697</v>
      </c>
      <c r="B899" s="17" t="s">
        <v>2071</v>
      </c>
    </row>
    <row r="900" spans="1:2" x14ac:dyDescent="0.25">
      <c r="A900" s="16">
        <v>891102741</v>
      </c>
      <c r="B900" s="17" t="s">
        <v>2072</v>
      </c>
    </row>
    <row r="901" spans="1:2" x14ac:dyDescent="0.25">
      <c r="A901" s="16">
        <v>891102753</v>
      </c>
      <c r="B901" s="17" t="s">
        <v>2073</v>
      </c>
    </row>
    <row r="902" spans="1:2" x14ac:dyDescent="0.25">
      <c r="A902" s="16">
        <v>891102776</v>
      </c>
      <c r="B902" s="17" t="s">
        <v>2074</v>
      </c>
    </row>
    <row r="903" spans="1:2" x14ac:dyDescent="0.25">
      <c r="A903" s="16">
        <v>891190047</v>
      </c>
      <c r="B903" s="17" t="s">
        <v>2075</v>
      </c>
    </row>
    <row r="904" spans="1:2" x14ac:dyDescent="0.25">
      <c r="A904" s="16">
        <v>891190197</v>
      </c>
      <c r="B904" s="17" t="s">
        <v>2076</v>
      </c>
    </row>
    <row r="905" spans="1:2" x14ac:dyDescent="0.25">
      <c r="A905" s="16">
        <v>891190202</v>
      </c>
      <c r="B905" s="17" t="s">
        <v>2077</v>
      </c>
    </row>
    <row r="906" spans="1:2" x14ac:dyDescent="0.25">
      <c r="A906" s="16">
        <v>891190223</v>
      </c>
      <c r="B906" s="17" t="s">
        <v>2078</v>
      </c>
    </row>
    <row r="907" spans="1:2" x14ac:dyDescent="0.25">
      <c r="A907" s="16">
        <v>891190237</v>
      </c>
      <c r="B907" s="17" t="s">
        <v>2079</v>
      </c>
    </row>
    <row r="908" spans="1:2" x14ac:dyDescent="0.25">
      <c r="A908" s="16">
        <v>891190396</v>
      </c>
      <c r="B908" s="17" t="s">
        <v>2080</v>
      </c>
    </row>
    <row r="909" spans="1:2" x14ac:dyDescent="0.25">
      <c r="A909" s="16">
        <v>891190419</v>
      </c>
      <c r="B909" s="17" t="s">
        <v>2081</v>
      </c>
    </row>
    <row r="910" spans="1:2" x14ac:dyDescent="0.25">
      <c r="A910" s="16">
        <v>891190531</v>
      </c>
      <c r="B910" s="17" t="s">
        <v>2082</v>
      </c>
    </row>
    <row r="911" spans="1:2" x14ac:dyDescent="0.25">
      <c r="A911" s="16">
        <v>891190538</v>
      </c>
      <c r="B911" s="17" t="s">
        <v>2083</v>
      </c>
    </row>
    <row r="912" spans="1:2" x14ac:dyDescent="0.25">
      <c r="A912" s="16">
        <v>891200242</v>
      </c>
      <c r="B912" s="17" t="s">
        <v>2084</v>
      </c>
    </row>
    <row r="913" spans="1:2" x14ac:dyDescent="0.25">
      <c r="A913" s="16">
        <v>891200303</v>
      </c>
      <c r="B913" s="17" t="s">
        <v>2085</v>
      </c>
    </row>
    <row r="914" spans="1:2" x14ac:dyDescent="0.25">
      <c r="A914" s="16">
        <v>891301762</v>
      </c>
      <c r="B914" s="17" t="s">
        <v>2086</v>
      </c>
    </row>
    <row r="915" spans="1:2" x14ac:dyDescent="0.25">
      <c r="A915" s="16">
        <v>891301893</v>
      </c>
      <c r="B915" s="17" t="s">
        <v>2087</v>
      </c>
    </row>
    <row r="916" spans="1:2" x14ac:dyDescent="0.25">
      <c r="A916" s="16">
        <v>891302041</v>
      </c>
      <c r="B916" s="17" t="s">
        <v>2088</v>
      </c>
    </row>
    <row r="917" spans="1:2" x14ac:dyDescent="0.25">
      <c r="A917" s="16">
        <v>891303969</v>
      </c>
      <c r="B917" s="17" t="s">
        <v>2089</v>
      </c>
    </row>
    <row r="918" spans="1:2" x14ac:dyDescent="0.25">
      <c r="A918" s="16">
        <v>891380035</v>
      </c>
      <c r="B918" s="17" t="s">
        <v>2090</v>
      </c>
    </row>
    <row r="919" spans="1:2" x14ac:dyDescent="0.25">
      <c r="A919" s="16">
        <v>891408986</v>
      </c>
      <c r="B919" s="17" t="s">
        <v>2091</v>
      </c>
    </row>
    <row r="920" spans="1:2" x14ac:dyDescent="0.25">
      <c r="A920" s="16">
        <v>891409033</v>
      </c>
      <c r="B920" s="17" t="s">
        <v>2092</v>
      </c>
    </row>
    <row r="921" spans="1:2" x14ac:dyDescent="0.25">
      <c r="A921" s="16">
        <v>891409083</v>
      </c>
      <c r="B921" s="17" t="s">
        <v>2093</v>
      </c>
    </row>
    <row r="922" spans="1:2" x14ac:dyDescent="0.25">
      <c r="A922" s="16">
        <v>891409536</v>
      </c>
      <c r="B922" s="17" t="s">
        <v>2094</v>
      </c>
    </row>
    <row r="923" spans="1:2" x14ac:dyDescent="0.25">
      <c r="A923" s="16">
        <v>891410219</v>
      </c>
      <c r="B923" s="17" t="s">
        <v>2095</v>
      </c>
    </row>
    <row r="924" spans="1:2" x14ac:dyDescent="0.25">
      <c r="A924" s="16">
        <v>891410252</v>
      </c>
      <c r="B924" s="17" t="s">
        <v>2096</v>
      </c>
    </row>
    <row r="925" spans="1:2" x14ac:dyDescent="0.25">
      <c r="A925" s="16">
        <v>891410343</v>
      </c>
      <c r="B925" s="17" t="s">
        <v>2097</v>
      </c>
    </row>
    <row r="926" spans="1:2" x14ac:dyDescent="0.25">
      <c r="A926" s="16">
        <v>891410597</v>
      </c>
      <c r="B926" s="17" t="s">
        <v>2098</v>
      </c>
    </row>
    <row r="927" spans="1:2" x14ac:dyDescent="0.25">
      <c r="A927" s="16">
        <v>891410676</v>
      </c>
      <c r="B927" s="17" t="s">
        <v>2099</v>
      </c>
    </row>
    <row r="928" spans="1:2" x14ac:dyDescent="0.25">
      <c r="A928" s="16">
        <v>891501296</v>
      </c>
      <c r="B928" s="17" t="s">
        <v>2100</v>
      </c>
    </row>
    <row r="929" spans="1:2" x14ac:dyDescent="0.25">
      <c r="A929" s="16">
        <v>891501348</v>
      </c>
      <c r="B929" s="17" t="s">
        <v>2101</v>
      </c>
    </row>
    <row r="930" spans="1:2" x14ac:dyDescent="0.25">
      <c r="A930" s="16">
        <v>891501469</v>
      </c>
      <c r="B930" s="17" t="s">
        <v>2102</v>
      </c>
    </row>
    <row r="931" spans="1:2" x14ac:dyDescent="0.25">
      <c r="A931" s="16">
        <v>891501579</v>
      </c>
      <c r="B931" s="17" t="s">
        <v>2103</v>
      </c>
    </row>
    <row r="932" spans="1:2" x14ac:dyDescent="0.25">
      <c r="A932" s="16">
        <v>891501681</v>
      </c>
      <c r="B932" s="17" t="s">
        <v>2104</v>
      </c>
    </row>
    <row r="933" spans="1:2" x14ac:dyDescent="0.25">
      <c r="A933" s="16">
        <v>891501773</v>
      </c>
      <c r="B933" s="17" t="s">
        <v>2105</v>
      </c>
    </row>
    <row r="934" spans="1:2" x14ac:dyDescent="0.25">
      <c r="A934" s="16">
        <v>891501967</v>
      </c>
      <c r="B934" s="17" t="s">
        <v>2106</v>
      </c>
    </row>
    <row r="935" spans="1:2" x14ac:dyDescent="0.25">
      <c r="A935" s="16">
        <v>891502338</v>
      </c>
      <c r="B935" s="17" t="s">
        <v>2107</v>
      </c>
    </row>
    <row r="936" spans="1:2" x14ac:dyDescent="0.25">
      <c r="A936" s="16">
        <v>891502477</v>
      </c>
      <c r="B936" s="17" t="s">
        <v>2108</v>
      </c>
    </row>
    <row r="937" spans="1:2" x14ac:dyDescent="0.25">
      <c r="A937" s="16">
        <v>891680186</v>
      </c>
      <c r="B937" s="17" t="s">
        <v>2109</v>
      </c>
    </row>
    <row r="938" spans="1:2" x14ac:dyDescent="0.25">
      <c r="A938" s="16">
        <v>891680247</v>
      </c>
      <c r="B938" s="17" t="s">
        <v>2110</v>
      </c>
    </row>
    <row r="939" spans="1:2" x14ac:dyDescent="0.25">
      <c r="A939" s="16">
        <v>891800738</v>
      </c>
      <c r="B939" s="17" t="s">
        <v>2111</v>
      </c>
    </row>
    <row r="940" spans="1:2" x14ac:dyDescent="0.25">
      <c r="A940" s="16">
        <v>891801160</v>
      </c>
      <c r="B940" s="17" t="s">
        <v>2112</v>
      </c>
    </row>
    <row r="941" spans="1:2" x14ac:dyDescent="0.25">
      <c r="A941" s="16">
        <v>891801181</v>
      </c>
      <c r="B941" s="17" t="s">
        <v>2113</v>
      </c>
    </row>
    <row r="942" spans="1:2" x14ac:dyDescent="0.25">
      <c r="A942" s="16">
        <v>891801322</v>
      </c>
      <c r="B942" s="17" t="s">
        <v>2114</v>
      </c>
    </row>
    <row r="943" spans="1:2" x14ac:dyDescent="0.25">
      <c r="A943" s="16">
        <v>891801349</v>
      </c>
      <c r="B943" s="17" t="s">
        <v>2115</v>
      </c>
    </row>
    <row r="944" spans="1:2" x14ac:dyDescent="0.25">
      <c r="A944" s="16">
        <v>891801657</v>
      </c>
      <c r="B944" s="17" t="s">
        <v>2116</v>
      </c>
    </row>
    <row r="945" spans="1:2" x14ac:dyDescent="0.25">
      <c r="A945" s="16">
        <v>891901282</v>
      </c>
      <c r="B945" s="17" t="s">
        <v>2117</v>
      </c>
    </row>
    <row r="946" spans="1:2" x14ac:dyDescent="0.25">
      <c r="A946" s="16">
        <v>891901646</v>
      </c>
      <c r="B946" s="17" t="s">
        <v>2118</v>
      </c>
    </row>
    <row r="947" spans="1:2" x14ac:dyDescent="0.25">
      <c r="A947" s="16">
        <v>891901676</v>
      </c>
      <c r="B947" s="17" t="s">
        <v>2119</v>
      </c>
    </row>
    <row r="948" spans="1:2" x14ac:dyDescent="0.25">
      <c r="A948" s="16">
        <v>891901768</v>
      </c>
      <c r="B948" s="17" t="s">
        <v>2120</v>
      </c>
    </row>
    <row r="949" spans="1:2" x14ac:dyDescent="0.25">
      <c r="A949" s="16">
        <v>891901827</v>
      </c>
      <c r="B949" s="17" t="s">
        <v>2121</v>
      </c>
    </row>
    <row r="950" spans="1:2" x14ac:dyDescent="0.25">
      <c r="A950" s="16">
        <v>891902169</v>
      </c>
      <c r="B950" s="17" t="s">
        <v>2122</v>
      </c>
    </row>
    <row r="951" spans="1:2" x14ac:dyDescent="0.25">
      <c r="A951" s="16">
        <v>891902321</v>
      </c>
      <c r="B951" s="17" t="s">
        <v>2123</v>
      </c>
    </row>
    <row r="952" spans="1:2" x14ac:dyDescent="0.25">
      <c r="A952" s="16">
        <v>891903095</v>
      </c>
      <c r="B952" s="17" t="s">
        <v>2124</v>
      </c>
    </row>
    <row r="953" spans="1:2" x14ac:dyDescent="0.25">
      <c r="A953" s="16">
        <v>892099229</v>
      </c>
      <c r="B953" s="17" t="s">
        <v>2125</v>
      </c>
    </row>
    <row r="954" spans="1:2" x14ac:dyDescent="0.25">
      <c r="A954" s="16">
        <v>892099374</v>
      </c>
      <c r="B954" s="17" t="s">
        <v>2126</v>
      </c>
    </row>
    <row r="955" spans="1:2" x14ac:dyDescent="0.25">
      <c r="A955" s="16">
        <v>892115282</v>
      </c>
      <c r="B955" s="17" t="s">
        <v>2127</v>
      </c>
    </row>
    <row r="956" spans="1:2" x14ac:dyDescent="0.25">
      <c r="A956" s="16">
        <v>892301084</v>
      </c>
      <c r="B956" s="17" t="s">
        <v>2128</v>
      </c>
    </row>
    <row r="957" spans="1:2" x14ac:dyDescent="0.25">
      <c r="A957" s="16">
        <v>892301096</v>
      </c>
      <c r="B957" s="17" t="s">
        <v>2129</v>
      </c>
    </row>
    <row r="958" spans="1:2" x14ac:dyDescent="0.25">
      <c r="A958" s="16">
        <v>892301269</v>
      </c>
      <c r="B958" s="17" t="s">
        <v>2130</v>
      </c>
    </row>
    <row r="959" spans="1:2" x14ac:dyDescent="0.25">
      <c r="A959" s="16">
        <v>892301275</v>
      </c>
      <c r="B959" s="17" t="s">
        <v>2131</v>
      </c>
    </row>
    <row r="960" spans="1:2" x14ac:dyDescent="0.25">
      <c r="A960" s="16">
        <v>892301280</v>
      </c>
      <c r="B960" s="17" t="s">
        <v>2132</v>
      </c>
    </row>
    <row r="961" spans="1:2" x14ac:dyDescent="0.25">
      <c r="A961" s="16">
        <v>892301359</v>
      </c>
      <c r="B961" s="17" t="s">
        <v>2133</v>
      </c>
    </row>
    <row r="962" spans="1:2" x14ac:dyDescent="0.25">
      <c r="A962" s="16">
        <v>892301365</v>
      </c>
      <c r="B962" s="17" t="s">
        <v>2134</v>
      </c>
    </row>
    <row r="963" spans="1:2" x14ac:dyDescent="0.25">
      <c r="A963" s="16">
        <v>892301377</v>
      </c>
      <c r="B963" s="17" t="s">
        <v>2135</v>
      </c>
    </row>
    <row r="964" spans="1:2" x14ac:dyDescent="0.25">
      <c r="A964" s="16">
        <v>892301648</v>
      </c>
      <c r="B964" s="17" t="s">
        <v>2136</v>
      </c>
    </row>
    <row r="965" spans="1:2" x14ac:dyDescent="0.25">
      <c r="A965" s="16">
        <v>892301653</v>
      </c>
      <c r="B965" s="17" t="s">
        <v>2137</v>
      </c>
    </row>
    <row r="966" spans="1:2" x14ac:dyDescent="0.25">
      <c r="A966" s="16">
        <v>892301846</v>
      </c>
      <c r="B966" s="17" t="s">
        <v>2138</v>
      </c>
    </row>
    <row r="967" spans="1:2" x14ac:dyDescent="0.25">
      <c r="A967" s="16">
        <v>900001177</v>
      </c>
      <c r="B967" s="17" t="s">
        <v>2139</v>
      </c>
    </row>
    <row r="968" spans="1:2" x14ac:dyDescent="0.25">
      <c r="A968" s="16">
        <v>900001991</v>
      </c>
      <c r="B968" s="17" t="s">
        <v>2140</v>
      </c>
    </row>
    <row r="969" spans="1:2" x14ac:dyDescent="0.25">
      <c r="A969" s="16">
        <v>900003553</v>
      </c>
      <c r="B969" s="17" t="s">
        <v>2141</v>
      </c>
    </row>
    <row r="970" spans="1:2" x14ac:dyDescent="0.25">
      <c r="A970" s="16">
        <v>900003969</v>
      </c>
      <c r="B970" s="17" t="s">
        <v>2142</v>
      </c>
    </row>
    <row r="971" spans="1:2" x14ac:dyDescent="0.25">
      <c r="A971" s="16">
        <v>900004857</v>
      </c>
      <c r="B971" s="17" t="s">
        <v>2143</v>
      </c>
    </row>
    <row r="972" spans="1:2" x14ac:dyDescent="0.25">
      <c r="A972" s="16">
        <v>900005392</v>
      </c>
      <c r="B972" s="17" t="s">
        <v>2144</v>
      </c>
    </row>
    <row r="973" spans="1:2" x14ac:dyDescent="0.25">
      <c r="A973" s="16">
        <v>900005515</v>
      </c>
      <c r="B973" s="17" t="s">
        <v>2145</v>
      </c>
    </row>
    <row r="974" spans="1:2" x14ac:dyDescent="0.25">
      <c r="A974" s="16">
        <v>900005961</v>
      </c>
      <c r="B974" s="17" t="s">
        <v>2146</v>
      </c>
    </row>
    <row r="975" spans="1:2" x14ac:dyDescent="0.25">
      <c r="A975" s="16">
        <v>900009985</v>
      </c>
      <c r="B975" s="17" t="s">
        <v>2147</v>
      </c>
    </row>
    <row r="976" spans="1:2" x14ac:dyDescent="0.25">
      <c r="A976" s="16">
        <v>900011782</v>
      </c>
      <c r="B976" s="17" t="s">
        <v>2148</v>
      </c>
    </row>
    <row r="977" spans="1:2" x14ac:dyDescent="0.25">
      <c r="A977" s="16">
        <v>900012676</v>
      </c>
      <c r="B977" s="17" t="s">
        <v>2149</v>
      </c>
    </row>
    <row r="978" spans="1:2" x14ac:dyDescent="0.25">
      <c r="A978" s="16">
        <v>900014331</v>
      </c>
      <c r="B978" s="17" t="s">
        <v>2150</v>
      </c>
    </row>
    <row r="979" spans="1:2" x14ac:dyDescent="0.25">
      <c r="A979" s="16">
        <v>900017664</v>
      </c>
      <c r="B979" s="17" t="s">
        <v>2151</v>
      </c>
    </row>
    <row r="980" spans="1:2" x14ac:dyDescent="0.25">
      <c r="A980" s="16">
        <v>900019702</v>
      </c>
      <c r="B980" s="17" t="s">
        <v>2152</v>
      </c>
    </row>
    <row r="981" spans="1:2" x14ac:dyDescent="0.25">
      <c r="A981" s="16">
        <v>900020330</v>
      </c>
      <c r="B981" s="17" t="s">
        <v>2153</v>
      </c>
    </row>
    <row r="982" spans="1:2" x14ac:dyDescent="0.25">
      <c r="A982" s="16">
        <v>900021885</v>
      </c>
      <c r="B982" s="17" t="s">
        <v>2154</v>
      </c>
    </row>
    <row r="983" spans="1:2" x14ac:dyDescent="0.25">
      <c r="A983" s="16">
        <v>900025033</v>
      </c>
      <c r="B983" s="17" t="s">
        <v>2155</v>
      </c>
    </row>
    <row r="984" spans="1:2" x14ac:dyDescent="0.25">
      <c r="A984" s="16">
        <v>900030052</v>
      </c>
      <c r="B984" s="17" t="s">
        <v>2156</v>
      </c>
    </row>
    <row r="985" spans="1:2" x14ac:dyDescent="0.25">
      <c r="A985" s="16">
        <v>900030227</v>
      </c>
      <c r="B985" s="17" t="s">
        <v>2157</v>
      </c>
    </row>
    <row r="986" spans="1:2" x14ac:dyDescent="0.25">
      <c r="A986" s="16">
        <v>900031580</v>
      </c>
      <c r="B986" s="17" t="s">
        <v>2158</v>
      </c>
    </row>
    <row r="987" spans="1:2" x14ac:dyDescent="0.25">
      <c r="A987" s="16">
        <v>900038013</v>
      </c>
      <c r="B987" s="17" t="s">
        <v>2159</v>
      </c>
    </row>
    <row r="988" spans="1:2" x14ac:dyDescent="0.25">
      <c r="A988" s="16">
        <v>900039320</v>
      </c>
      <c r="B988" s="17" t="s">
        <v>2160</v>
      </c>
    </row>
    <row r="989" spans="1:2" x14ac:dyDescent="0.25">
      <c r="A989" s="16">
        <v>900039579</v>
      </c>
      <c r="B989" s="17" t="s">
        <v>2161</v>
      </c>
    </row>
    <row r="990" spans="1:2" x14ac:dyDescent="0.25">
      <c r="A990" s="16">
        <v>900043314</v>
      </c>
      <c r="B990" s="17" t="s">
        <v>2162</v>
      </c>
    </row>
    <row r="991" spans="1:2" x14ac:dyDescent="0.25">
      <c r="A991" s="16">
        <v>900044471</v>
      </c>
      <c r="B991" s="17" t="s">
        <v>2163</v>
      </c>
    </row>
    <row r="992" spans="1:2" x14ac:dyDescent="0.25">
      <c r="A992" s="16">
        <v>900045402</v>
      </c>
      <c r="B992" s="17" t="s">
        <v>2164</v>
      </c>
    </row>
    <row r="993" spans="1:2" x14ac:dyDescent="0.25">
      <c r="A993" s="16">
        <v>900046419</v>
      </c>
      <c r="B993" s="17" t="s">
        <v>2165</v>
      </c>
    </row>
    <row r="994" spans="1:2" x14ac:dyDescent="0.25">
      <c r="A994" s="16">
        <v>900047974</v>
      </c>
      <c r="B994" s="17" t="s">
        <v>2166</v>
      </c>
    </row>
    <row r="995" spans="1:2" x14ac:dyDescent="0.25">
      <c r="A995" s="16">
        <v>900051017</v>
      </c>
      <c r="B995" s="17" t="s">
        <v>2167</v>
      </c>
    </row>
    <row r="996" spans="1:2" x14ac:dyDescent="0.25">
      <c r="A996" s="16">
        <v>900053483</v>
      </c>
      <c r="B996" s="17" t="s">
        <v>2168</v>
      </c>
    </row>
    <row r="997" spans="1:2" x14ac:dyDescent="0.25">
      <c r="A997" s="16">
        <v>900053829</v>
      </c>
      <c r="B997" s="17" t="s">
        <v>2169</v>
      </c>
    </row>
    <row r="998" spans="1:2" x14ac:dyDescent="0.25">
      <c r="A998" s="16">
        <v>900058270</v>
      </c>
      <c r="B998" s="17" t="s">
        <v>2170</v>
      </c>
    </row>
    <row r="999" spans="1:2" x14ac:dyDescent="0.25">
      <c r="A999" s="16">
        <v>900058800</v>
      </c>
      <c r="B999" s="17" t="s">
        <v>2171</v>
      </c>
    </row>
    <row r="1000" spans="1:2" x14ac:dyDescent="0.25">
      <c r="A1000" s="16">
        <v>900060282</v>
      </c>
      <c r="B1000" s="17" t="s">
        <v>2172</v>
      </c>
    </row>
    <row r="1001" spans="1:2" x14ac:dyDescent="0.25">
      <c r="A1001" s="16">
        <v>900064149</v>
      </c>
      <c r="B1001" s="17" t="s">
        <v>2173</v>
      </c>
    </row>
    <row r="1002" spans="1:2" x14ac:dyDescent="0.25">
      <c r="A1002" s="16">
        <v>900064353</v>
      </c>
      <c r="B1002" s="17" t="s">
        <v>2174</v>
      </c>
    </row>
    <row r="1003" spans="1:2" x14ac:dyDescent="0.25">
      <c r="A1003" s="16">
        <v>900065681</v>
      </c>
      <c r="B1003" s="17" t="s">
        <v>2175</v>
      </c>
    </row>
    <row r="1004" spans="1:2" x14ac:dyDescent="0.25">
      <c r="A1004" s="16">
        <v>900065944</v>
      </c>
      <c r="B1004" s="17" t="s">
        <v>2176</v>
      </c>
    </row>
    <row r="1005" spans="1:2" x14ac:dyDescent="0.25">
      <c r="A1005" s="16">
        <v>900067446</v>
      </c>
      <c r="B1005" s="17" t="s">
        <v>2177</v>
      </c>
    </row>
    <row r="1006" spans="1:2" x14ac:dyDescent="0.25">
      <c r="A1006" s="16">
        <v>900070338</v>
      </c>
      <c r="B1006" s="17" t="s">
        <v>2178</v>
      </c>
    </row>
    <row r="1007" spans="1:2" x14ac:dyDescent="0.25">
      <c r="A1007" s="16">
        <v>900071005</v>
      </c>
      <c r="B1007" s="17" t="s">
        <v>2179</v>
      </c>
    </row>
    <row r="1008" spans="1:2" x14ac:dyDescent="0.25">
      <c r="A1008" s="16">
        <v>900072094</v>
      </c>
      <c r="B1008" s="17" t="s">
        <v>2180</v>
      </c>
    </row>
    <row r="1009" spans="1:2" x14ac:dyDescent="0.25">
      <c r="A1009" s="16">
        <v>900074630</v>
      </c>
      <c r="B1009" s="17" t="s">
        <v>2181</v>
      </c>
    </row>
    <row r="1010" spans="1:2" x14ac:dyDescent="0.25">
      <c r="A1010" s="16">
        <v>900077259</v>
      </c>
      <c r="B1010" s="17" t="s">
        <v>2182</v>
      </c>
    </row>
    <row r="1011" spans="1:2" x14ac:dyDescent="0.25">
      <c r="A1011" s="16">
        <v>900077807</v>
      </c>
      <c r="B1011" s="17" t="s">
        <v>2183</v>
      </c>
    </row>
    <row r="1012" spans="1:2" x14ac:dyDescent="0.25">
      <c r="A1012" s="16">
        <v>900079216</v>
      </c>
      <c r="B1012" s="17" t="s">
        <v>2184</v>
      </c>
    </row>
    <row r="1013" spans="1:2" x14ac:dyDescent="0.25">
      <c r="A1013" s="16">
        <v>900084881</v>
      </c>
      <c r="B1013" s="17" t="s">
        <v>2185</v>
      </c>
    </row>
    <row r="1014" spans="1:2" x14ac:dyDescent="0.25">
      <c r="A1014" s="16">
        <v>900086234</v>
      </c>
      <c r="B1014" s="17" t="s">
        <v>2186</v>
      </c>
    </row>
    <row r="1015" spans="1:2" x14ac:dyDescent="0.25">
      <c r="A1015" s="16">
        <v>900086428</v>
      </c>
      <c r="B1015" s="17" t="s">
        <v>2187</v>
      </c>
    </row>
    <row r="1016" spans="1:2" x14ac:dyDescent="0.25">
      <c r="A1016" s="16">
        <v>900088061</v>
      </c>
      <c r="B1016" s="17" t="s">
        <v>2188</v>
      </c>
    </row>
    <row r="1017" spans="1:2" x14ac:dyDescent="0.25">
      <c r="A1017" s="16">
        <v>900088285</v>
      </c>
      <c r="B1017" s="17" t="s">
        <v>2189</v>
      </c>
    </row>
    <row r="1018" spans="1:2" x14ac:dyDescent="0.25">
      <c r="A1018" s="16">
        <v>900089837</v>
      </c>
      <c r="B1018" s="17" t="s">
        <v>2190</v>
      </c>
    </row>
    <row r="1019" spans="1:2" x14ac:dyDescent="0.25">
      <c r="A1019" s="16">
        <v>900090966</v>
      </c>
      <c r="B1019" s="17" t="s">
        <v>2191</v>
      </c>
    </row>
    <row r="1020" spans="1:2" x14ac:dyDescent="0.25">
      <c r="A1020" s="16">
        <v>900090967</v>
      </c>
      <c r="B1020" s="17" t="s">
        <v>2192</v>
      </c>
    </row>
    <row r="1021" spans="1:2" x14ac:dyDescent="0.25">
      <c r="A1021" s="16">
        <v>900091351</v>
      </c>
      <c r="B1021" s="17" t="s">
        <v>2193</v>
      </c>
    </row>
    <row r="1022" spans="1:2" x14ac:dyDescent="0.25">
      <c r="A1022" s="16">
        <v>900093454</v>
      </c>
      <c r="B1022" s="17" t="s">
        <v>2194</v>
      </c>
    </row>
    <row r="1023" spans="1:2" x14ac:dyDescent="0.25">
      <c r="A1023" s="16">
        <v>900093819</v>
      </c>
      <c r="B1023" s="17" t="s">
        <v>2195</v>
      </c>
    </row>
    <row r="1024" spans="1:2" x14ac:dyDescent="0.25">
      <c r="A1024" s="16">
        <v>900093940</v>
      </c>
      <c r="B1024" s="17" t="s">
        <v>2196</v>
      </c>
    </row>
    <row r="1025" spans="1:2" x14ac:dyDescent="0.25">
      <c r="A1025" s="16">
        <v>900094547</v>
      </c>
      <c r="B1025" s="17" t="s">
        <v>2197</v>
      </c>
    </row>
    <row r="1026" spans="1:2" x14ac:dyDescent="0.25">
      <c r="A1026" s="16">
        <v>900099589</v>
      </c>
      <c r="B1026" s="17" t="s">
        <v>2198</v>
      </c>
    </row>
    <row r="1027" spans="1:2" x14ac:dyDescent="0.25">
      <c r="A1027" s="16">
        <v>900100850</v>
      </c>
      <c r="B1027" s="17" t="s">
        <v>2199</v>
      </c>
    </row>
    <row r="1028" spans="1:2" x14ac:dyDescent="0.25">
      <c r="A1028" s="16">
        <v>900103852</v>
      </c>
      <c r="B1028" s="17" t="s">
        <v>2200</v>
      </c>
    </row>
    <row r="1029" spans="1:2" x14ac:dyDescent="0.25">
      <c r="A1029" s="16">
        <v>900106213</v>
      </c>
      <c r="B1029" s="17" t="s">
        <v>2201</v>
      </c>
    </row>
    <row r="1030" spans="1:2" x14ac:dyDescent="0.25">
      <c r="A1030" s="16">
        <v>900106545</v>
      </c>
      <c r="B1030" s="17" t="s">
        <v>2202</v>
      </c>
    </row>
    <row r="1031" spans="1:2" x14ac:dyDescent="0.25">
      <c r="A1031" s="16">
        <v>900110771</v>
      </c>
      <c r="B1031" s="17" t="s">
        <v>2203</v>
      </c>
    </row>
    <row r="1032" spans="1:2" x14ac:dyDescent="0.25">
      <c r="A1032" s="16">
        <v>900112919</v>
      </c>
      <c r="B1032" s="17" t="s">
        <v>2204</v>
      </c>
    </row>
    <row r="1033" spans="1:2" x14ac:dyDescent="0.25">
      <c r="A1033" s="16">
        <v>900113724</v>
      </c>
      <c r="B1033" s="17" t="s">
        <v>2205</v>
      </c>
    </row>
    <row r="1034" spans="1:2" x14ac:dyDescent="0.25">
      <c r="A1034" s="16">
        <v>900114253</v>
      </c>
      <c r="B1034" s="17" t="s">
        <v>2206</v>
      </c>
    </row>
    <row r="1035" spans="1:2" x14ac:dyDescent="0.25">
      <c r="A1035" s="16">
        <v>900114628</v>
      </c>
      <c r="B1035" s="17" t="s">
        <v>2207</v>
      </c>
    </row>
    <row r="1036" spans="1:2" x14ac:dyDescent="0.25">
      <c r="A1036" s="16">
        <v>900118806</v>
      </c>
      <c r="B1036" s="17" t="s">
        <v>2208</v>
      </c>
    </row>
    <row r="1037" spans="1:2" x14ac:dyDescent="0.25">
      <c r="A1037" s="16">
        <v>900119880</v>
      </c>
      <c r="B1037" s="17" t="s">
        <v>2209</v>
      </c>
    </row>
    <row r="1038" spans="1:2" x14ac:dyDescent="0.25">
      <c r="A1038" s="16">
        <v>900120913</v>
      </c>
      <c r="B1038" s="17" t="s">
        <v>2210</v>
      </c>
    </row>
    <row r="1039" spans="1:2" x14ac:dyDescent="0.25">
      <c r="A1039" s="16">
        <v>900121500</v>
      </c>
      <c r="B1039" s="17" t="s">
        <v>2211</v>
      </c>
    </row>
    <row r="1040" spans="1:2" x14ac:dyDescent="0.25">
      <c r="A1040" s="16">
        <v>900122819</v>
      </c>
      <c r="B1040" s="17" t="s">
        <v>2212</v>
      </c>
    </row>
    <row r="1041" spans="1:2" x14ac:dyDescent="0.25">
      <c r="A1041" s="16">
        <v>900123224</v>
      </c>
      <c r="B1041" s="17" t="s">
        <v>2213</v>
      </c>
    </row>
    <row r="1042" spans="1:2" x14ac:dyDescent="0.25">
      <c r="A1042" s="16">
        <v>900123576</v>
      </c>
      <c r="B1042" s="17" t="s">
        <v>2214</v>
      </c>
    </row>
    <row r="1043" spans="1:2" x14ac:dyDescent="0.25">
      <c r="A1043" s="16">
        <v>900124612</v>
      </c>
      <c r="B1043" s="17" t="s">
        <v>2215</v>
      </c>
    </row>
    <row r="1044" spans="1:2" x14ac:dyDescent="0.25">
      <c r="A1044" s="16">
        <v>900124698</v>
      </c>
      <c r="B1044" s="17" t="s">
        <v>2216</v>
      </c>
    </row>
    <row r="1045" spans="1:2" x14ac:dyDescent="0.25">
      <c r="A1045" s="16">
        <v>900125247</v>
      </c>
      <c r="B1045" s="17" t="s">
        <v>2217</v>
      </c>
    </row>
    <row r="1046" spans="1:2" x14ac:dyDescent="0.25">
      <c r="A1046" s="16">
        <v>900126347</v>
      </c>
      <c r="B1046" s="17" t="s">
        <v>2218</v>
      </c>
    </row>
    <row r="1047" spans="1:2" x14ac:dyDescent="0.25">
      <c r="A1047" s="16">
        <v>900131995</v>
      </c>
      <c r="B1047" s="17" t="s">
        <v>2219</v>
      </c>
    </row>
    <row r="1048" spans="1:2" x14ac:dyDescent="0.25">
      <c r="A1048" s="16">
        <v>900133071</v>
      </c>
      <c r="B1048" s="17" t="s">
        <v>2220</v>
      </c>
    </row>
    <row r="1049" spans="1:2" x14ac:dyDescent="0.25">
      <c r="A1049" s="16">
        <v>900135278</v>
      </c>
      <c r="B1049" s="17" t="s">
        <v>2221</v>
      </c>
    </row>
    <row r="1050" spans="1:2" x14ac:dyDescent="0.25">
      <c r="A1050" s="16">
        <v>900135855</v>
      </c>
      <c r="B1050" s="17" t="s">
        <v>2222</v>
      </c>
    </row>
    <row r="1051" spans="1:2" x14ac:dyDescent="0.25">
      <c r="A1051" s="16">
        <v>900136152</v>
      </c>
      <c r="B1051" s="17" t="s">
        <v>2223</v>
      </c>
    </row>
    <row r="1052" spans="1:2" x14ac:dyDescent="0.25">
      <c r="A1052" s="16">
        <v>900136903</v>
      </c>
      <c r="B1052" s="17" t="s">
        <v>2224</v>
      </c>
    </row>
    <row r="1053" spans="1:2" x14ac:dyDescent="0.25">
      <c r="A1053" s="16">
        <v>900137517</v>
      </c>
      <c r="B1053" s="17" t="s">
        <v>2225</v>
      </c>
    </row>
    <row r="1054" spans="1:2" x14ac:dyDescent="0.25">
      <c r="A1054" s="16">
        <v>900139836</v>
      </c>
      <c r="B1054" s="17" t="s">
        <v>2226</v>
      </c>
    </row>
    <row r="1055" spans="1:2" x14ac:dyDescent="0.25">
      <c r="A1055" s="16">
        <v>900140632</v>
      </c>
      <c r="B1055" s="17" t="s">
        <v>2227</v>
      </c>
    </row>
    <row r="1056" spans="1:2" x14ac:dyDescent="0.25">
      <c r="A1056" s="16">
        <v>900146016</v>
      </c>
      <c r="B1056" s="17" t="s">
        <v>2228</v>
      </c>
    </row>
    <row r="1057" spans="1:2" x14ac:dyDescent="0.25">
      <c r="A1057" s="16">
        <v>900146151</v>
      </c>
      <c r="B1057" s="17" t="s">
        <v>2229</v>
      </c>
    </row>
    <row r="1058" spans="1:2" x14ac:dyDescent="0.25">
      <c r="A1058" s="16">
        <v>900149827</v>
      </c>
      <c r="B1058" s="17" t="s">
        <v>2230</v>
      </c>
    </row>
    <row r="1059" spans="1:2" x14ac:dyDescent="0.25">
      <c r="A1059" s="16">
        <v>900151573</v>
      </c>
      <c r="B1059" s="17" t="s">
        <v>2231</v>
      </c>
    </row>
    <row r="1060" spans="1:2" x14ac:dyDescent="0.25">
      <c r="A1060" s="16">
        <v>900151981</v>
      </c>
      <c r="B1060" s="17" t="s">
        <v>2232</v>
      </c>
    </row>
    <row r="1061" spans="1:2" x14ac:dyDescent="0.25">
      <c r="A1061" s="16">
        <v>900153698</v>
      </c>
      <c r="B1061" s="17" t="s">
        <v>2233</v>
      </c>
    </row>
    <row r="1062" spans="1:2" x14ac:dyDescent="0.25">
      <c r="A1062" s="16">
        <v>900154765</v>
      </c>
      <c r="B1062" s="17" t="s">
        <v>2234</v>
      </c>
    </row>
    <row r="1063" spans="1:2" x14ac:dyDescent="0.25">
      <c r="A1063" s="16">
        <v>900155293</v>
      </c>
      <c r="B1063" s="17" t="s">
        <v>2235</v>
      </c>
    </row>
    <row r="1064" spans="1:2" x14ac:dyDescent="0.25">
      <c r="A1064" s="16">
        <v>900174216</v>
      </c>
      <c r="B1064" s="17" t="s">
        <v>2236</v>
      </c>
    </row>
    <row r="1065" spans="1:2" x14ac:dyDescent="0.25">
      <c r="A1065" s="16">
        <v>900174776</v>
      </c>
      <c r="B1065" s="17" t="s">
        <v>2237</v>
      </c>
    </row>
    <row r="1066" spans="1:2" x14ac:dyDescent="0.25">
      <c r="A1066" s="16">
        <v>900175580</v>
      </c>
      <c r="B1066" s="17" t="s">
        <v>2238</v>
      </c>
    </row>
    <row r="1067" spans="1:2" x14ac:dyDescent="0.25">
      <c r="A1067" s="16">
        <v>900176049</v>
      </c>
      <c r="B1067" s="17" t="s">
        <v>2239</v>
      </c>
    </row>
    <row r="1068" spans="1:2" x14ac:dyDescent="0.25">
      <c r="A1068" s="16">
        <v>900180035</v>
      </c>
      <c r="B1068" s="17" t="s">
        <v>2240</v>
      </c>
    </row>
    <row r="1069" spans="1:2" x14ac:dyDescent="0.25">
      <c r="A1069" s="16">
        <v>900182031</v>
      </c>
      <c r="B1069" s="17" t="s">
        <v>2241</v>
      </c>
    </row>
    <row r="1070" spans="1:2" x14ac:dyDescent="0.25">
      <c r="A1070" s="16">
        <v>900184172</v>
      </c>
      <c r="B1070" s="17" t="s">
        <v>2242</v>
      </c>
    </row>
    <row r="1071" spans="1:2" x14ac:dyDescent="0.25">
      <c r="A1071" s="16">
        <v>900184477</v>
      </c>
      <c r="B1071" s="17" t="s">
        <v>2243</v>
      </c>
    </row>
    <row r="1072" spans="1:2" x14ac:dyDescent="0.25">
      <c r="A1072" s="16">
        <v>900186195</v>
      </c>
      <c r="B1072" s="17" t="s">
        <v>2244</v>
      </c>
    </row>
    <row r="1073" spans="1:2" x14ac:dyDescent="0.25">
      <c r="A1073" s="16">
        <v>900187163</v>
      </c>
      <c r="B1073" s="17" t="s">
        <v>2245</v>
      </c>
    </row>
    <row r="1074" spans="1:2" x14ac:dyDescent="0.25">
      <c r="A1074" s="16">
        <v>900187940</v>
      </c>
      <c r="B1074" s="17" t="s">
        <v>2246</v>
      </c>
    </row>
    <row r="1075" spans="1:2" x14ac:dyDescent="0.25">
      <c r="A1075" s="16">
        <v>900189051</v>
      </c>
      <c r="B1075" s="17" t="s">
        <v>2247</v>
      </c>
    </row>
    <row r="1076" spans="1:2" x14ac:dyDescent="0.25">
      <c r="A1076" s="16">
        <v>900191607</v>
      </c>
      <c r="B1076" s="17" t="s">
        <v>2248</v>
      </c>
    </row>
    <row r="1077" spans="1:2" x14ac:dyDescent="0.25">
      <c r="A1077" s="16">
        <v>900191617</v>
      </c>
      <c r="B1077" s="17" t="s">
        <v>2249</v>
      </c>
    </row>
    <row r="1078" spans="1:2" x14ac:dyDescent="0.25">
      <c r="A1078" s="16">
        <v>900191762</v>
      </c>
      <c r="B1078" s="17" t="s">
        <v>2250</v>
      </c>
    </row>
    <row r="1079" spans="1:2" x14ac:dyDescent="0.25">
      <c r="A1079" s="16">
        <v>900192801</v>
      </c>
      <c r="B1079" s="17" t="s">
        <v>2251</v>
      </c>
    </row>
    <row r="1080" spans="1:2" x14ac:dyDescent="0.25">
      <c r="A1080" s="16">
        <v>900193793</v>
      </c>
      <c r="B1080" s="17" t="s">
        <v>2252</v>
      </c>
    </row>
    <row r="1081" spans="1:2" x14ac:dyDescent="0.25">
      <c r="A1081" s="16">
        <v>900194485</v>
      </c>
      <c r="B1081" s="17" t="s">
        <v>2253</v>
      </c>
    </row>
    <row r="1082" spans="1:2" x14ac:dyDescent="0.25">
      <c r="A1082" s="16">
        <v>900195414</v>
      </c>
      <c r="B1082" s="17" t="s">
        <v>2254</v>
      </c>
    </row>
    <row r="1083" spans="1:2" x14ac:dyDescent="0.25">
      <c r="A1083" s="16">
        <v>900197851</v>
      </c>
      <c r="B1083" s="17" t="s">
        <v>2255</v>
      </c>
    </row>
    <row r="1084" spans="1:2" x14ac:dyDescent="0.25">
      <c r="A1084" s="16">
        <v>900199454</v>
      </c>
      <c r="B1084" s="17" t="s">
        <v>2256</v>
      </c>
    </row>
    <row r="1085" spans="1:2" x14ac:dyDescent="0.25">
      <c r="A1085" s="16">
        <v>900200181</v>
      </c>
      <c r="B1085" s="17" t="s">
        <v>2257</v>
      </c>
    </row>
    <row r="1086" spans="1:2" x14ac:dyDescent="0.25">
      <c r="A1086" s="16">
        <v>900202684</v>
      </c>
      <c r="B1086" s="17" t="s">
        <v>2258</v>
      </c>
    </row>
    <row r="1087" spans="1:2" x14ac:dyDescent="0.25">
      <c r="A1087" s="16">
        <v>900203742</v>
      </c>
      <c r="B1087" s="17" t="s">
        <v>2259</v>
      </c>
    </row>
    <row r="1088" spans="1:2" x14ac:dyDescent="0.25">
      <c r="A1088" s="16">
        <v>900204791</v>
      </c>
      <c r="B1088" s="17" t="s">
        <v>2260</v>
      </c>
    </row>
    <row r="1089" spans="1:2" x14ac:dyDescent="0.25">
      <c r="A1089" s="16">
        <v>900206005</v>
      </c>
      <c r="B1089" s="17" t="s">
        <v>2261</v>
      </c>
    </row>
    <row r="1090" spans="1:2" x14ac:dyDescent="0.25">
      <c r="A1090" s="16">
        <v>900208443</v>
      </c>
      <c r="B1090" s="17" t="s">
        <v>2262</v>
      </c>
    </row>
    <row r="1091" spans="1:2" x14ac:dyDescent="0.25">
      <c r="A1091" s="16">
        <v>900208749</v>
      </c>
      <c r="B1091" s="17" t="s">
        <v>2263</v>
      </c>
    </row>
    <row r="1092" spans="1:2" x14ac:dyDescent="0.25">
      <c r="A1092" s="16">
        <v>900210617</v>
      </c>
      <c r="B1092" s="17" t="s">
        <v>2264</v>
      </c>
    </row>
    <row r="1093" spans="1:2" x14ac:dyDescent="0.25">
      <c r="A1093" s="16">
        <v>900216057</v>
      </c>
      <c r="B1093" s="17" t="s">
        <v>2265</v>
      </c>
    </row>
    <row r="1094" spans="1:2" x14ac:dyDescent="0.25">
      <c r="A1094" s="16">
        <v>900217392</v>
      </c>
      <c r="B1094" s="17" t="s">
        <v>2266</v>
      </c>
    </row>
    <row r="1095" spans="1:2" x14ac:dyDescent="0.25">
      <c r="A1095" s="16">
        <v>900218804</v>
      </c>
      <c r="B1095" s="17" t="s">
        <v>2267</v>
      </c>
    </row>
    <row r="1096" spans="1:2" x14ac:dyDescent="0.25">
      <c r="A1096" s="16">
        <v>900219225</v>
      </c>
      <c r="B1096" s="17" t="s">
        <v>2268</v>
      </c>
    </row>
    <row r="1097" spans="1:2" x14ac:dyDescent="0.25">
      <c r="A1097" s="16">
        <v>900221578</v>
      </c>
      <c r="B1097" s="17" t="s">
        <v>2269</v>
      </c>
    </row>
    <row r="1098" spans="1:2" x14ac:dyDescent="0.25">
      <c r="A1098" s="16">
        <v>900222878</v>
      </c>
      <c r="B1098" s="17" t="s">
        <v>2270</v>
      </c>
    </row>
    <row r="1099" spans="1:2" x14ac:dyDescent="0.25">
      <c r="A1099" s="16">
        <v>900223661</v>
      </c>
      <c r="B1099" s="17" t="s">
        <v>2271</v>
      </c>
    </row>
    <row r="1100" spans="1:2" x14ac:dyDescent="0.25">
      <c r="A1100" s="16">
        <v>900225567</v>
      </c>
      <c r="B1100" s="17" t="s">
        <v>2272</v>
      </c>
    </row>
    <row r="1101" spans="1:2" x14ac:dyDescent="0.25">
      <c r="A1101" s="16">
        <v>900230636</v>
      </c>
      <c r="B1101" s="17" t="s">
        <v>2273</v>
      </c>
    </row>
    <row r="1102" spans="1:2" x14ac:dyDescent="0.25">
      <c r="A1102" s="16">
        <v>900230819</v>
      </c>
      <c r="B1102" s="17" t="s">
        <v>2274</v>
      </c>
    </row>
    <row r="1103" spans="1:2" x14ac:dyDescent="0.25">
      <c r="A1103" s="16">
        <v>900231743</v>
      </c>
      <c r="B1103" s="17" t="s">
        <v>2275</v>
      </c>
    </row>
    <row r="1104" spans="1:2" x14ac:dyDescent="0.25">
      <c r="A1104" s="16">
        <v>900232128</v>
      </c>
      <c r="B1104" s="17" t="s">
        <v>2276</v>
      </c>
    </row>
    <row r="1105" spans="1:2" x14ac:dyDescent="0.25">
      <c r="A1105" s="16">
        <v>900233090</v>
      </c>
      <c r="B1105" s="17" t="s">
        <v>2277</v>
      </c>
    </row>
    <row r="1106" spans="1:2" x14ac:dyDescent="0.25">
      <c r="A1106" s="16">
        <v>900233914</v>
      </c>
      <c r="B1106" s="17" t="s">
        <v>2278</v>
      </c>
    </row>
    <row r="1107" spans="1:2" x14ac:dyDescent="0.25">
      <c r="A1107" s="16">
        <v>900234324</v>
      </c>
      <c r="B1107" s="17" t="s">
        <v>2279</v>
      </c>
    </row>
    <row r="1108" spans="1:2" x14ac:dyDescent="0.25">
      <c r="A1108" s="16">
        <v>900237305</v>
      </c>
      <c r="B1108" s="17" t="s">
        <v>2280</v>
      </c>
    </row>
    <row r="1109" spans="1:2" x14ac:dyDescent="0.25">
      <c r="A1109" s="16">
        <v>900237534</v>
      </c>
      <c r="B1109" s="17" t="s">
        <v>2281</v>
      </c>
    </row>
    <row r="1110" spans="1:2" x14ac:dyDescent="0.25">
      <c r="A1110" s="16">
        <v>900237637</v>
      </c>
      <c r="B1110" s="17" t="s">
        <v>2282</v>
      </c>
    </row>
    <row r="1111" spans="1:2" x14ac:dyDescent="0.25">
      <c r="A1111" s="16">
        <v>900239254</v>
      </c>
      <c r="B1111" s="17" t="s">
        <v>2283</v>
      </c>
    </row>
    <row r="1112" spans="1:2" x14ac:dyDescent="0.25">
      <c r="A1112" s="16">
        <v>900240336</v>
      </c>
      <c r="B1112" s="17" t="s">
        <v>2284</v>
      </c>
    </row>
    <row r="1113" spans="1:2" x14ac:dyDescent="0.25">
      <c r="A1113" s="16">
        <v>900242855</v>
      </c>
      <c r="B1113" s="17" t="s">
        <v>2285</v>
      </c>
    </row>
    <row r="1114" spans="1:2" x14ac:dyDescent="0.25">
      <c r="A1114" s="16">
        <v>900244374</v>
      </c>
      <c r="B1114" s="17" t="s">
        <v>2286</v>
      </c>
    </row>
    <row r="1115" spans="1:2" x14ac:dyDescent="0.25">
      <c r="A1115" s="16">
        <v>900244596</v>
      </c>
      <c r="B1115" s="17" t="s">
        <v>2287</v>
      </c>
    </row>
    <row r="1116" spans="1:2" x14ac:dyDescent="0.25">
      <c r="A1116" s="16">
        <v>900245024</v>
      </c>
      <c r="B1116" s="17" t="s">
        <v>2288</v>
      </c>
    </row>
    <row r="1117" spans="1:2" x14ac:dyDescent="0.25">
      <c r="A1117" s="16">
        <v>900246255</v>
      </c>
      <c r="B1117" s="17" t="s">
        <v>2289</v>
      </c>
    </row>
    <row r="1118" spans="1:2" x14ac:dyDescent="0.25">
      <c r="A1118" s="16">
        <v>900249058</v>
      </c>
      <c r="B1118" s="17" t="s">
        <v>2290</v>
      </c>
    </row>
    <row r="1119" spans="1:2" x14ac:dyDescent="0.25">
      <c r="A1119" s="16">
        <v>900249105</v>
      </c>
      <c r="B1119" s="17" t="s">
        <v>2291</v>
      </c>
    </row>
    <row r="1120" spans="1:2" x14ac:dyDescent="0.25">
      <c r="A1120" s="16">
        <v>900252699</v>
      </c>
      <c r="B1120" s="17" t="s">
        <v>2292</v>
      </c>
    </row>
    <row r="1121" spans="1:2" x14ac:dyDescent="0.25">
      <c r="A1121" s="16">
        <v>900256562</v>
      </c>
      <c r="B1121" s="17" t="s">
        <v>2293</v>
      </c>
    </row>
    <row r="1122" spans="1:2" x14ac:dyDescent="0.25">
      <c r="A1122" s="16">
        <v>900257212</v>
      </c>
      <c r="B1122" s="17" t="s">
        <v>2294</v>
      </c>
    </row>
    <row r="1123" spans="1:2" x14ac:dyDescent="0.25">
      <c r="A1123" s="16">
        <v>900259770</v>
      </c>
      <c r="B1123" s="17" t="s">
        <v>2295</v>
      </c>
    </row>
    <row r="1124" spans="1:2" x14ac:dyDescent="0.25">
      <c r="A1124" s="16">
        <v>900259914</v>
      </c>
      <c r="B1124" s="17" t="s">
        <v>2296</v>
      </c>
    </row>
    <row r="1125" spans="1:2" x14ac:dyDescent="0.25">
      <c r="A1125" s="16">
        <v>900260535</v>
      </c>
      <c r="B1125" s="17" t="s">
        <v>2297</v>
      </c>
    </row>
    <row r="1126" spans="1:2" x14ac:dyDescent="0.25">
      <c r="A1126" s="16">
        <v>900261131</v>
      </c>
      <c r="B1126" s="17" t="s">
        <v>2298</v>
      </c>
    </row>
    <row r="1127" spans="1:2" x14ac:dyDescent="0.25">
      <c r="A1127" s="16">
        <v>900262379</v>
      </c>
      <c r="B1127" s="17" t="s">
        <v>2299</v>
      </c>
    </row>
    <row r="1128" spans="1:2" x14ac:dyDescent="0.25">
      <c r="A1128" s="16">
        <v>900264229</v>
      </c>
      <c r="B1128" s="17" t="s">
        <v>2300</v>
      </c>
    </row>
    <row r="1129" spans="1:2" x14ac:dyDescent="0.25">
      <c r="A1129" s="16">
        <v>900265071</v>
      </c>
      <c r="B1129" s="17" t="s">
        <v>2301</v>
      </c>
    </row>
    <row r="1130" spans="1:2" x14ac:dyDescent="0.25">
      <c r="A1130" s="16">
        <v>900266993</v>
      </c>
      <c r="B1130" s="17" t="s">
        <v>2302</v>
      </c>
    </row>
    <row r="1131" spans="1:2" x14ac:dyDescent="0.25">
      <c r="A1131" s="16">
        <v>900267143</v>
      </c>
      <c r="B1131" s="17" t="s">
        <v>2303</v>
      </c>
    </row>
    <row r="1132" spans="1:2" x14ac:dyDescent="0.25">
      <c r="A1132" s="16">
        <v>900267815</v>
      </c>
      <c r="B1132" s="17" t="s">
        <v>2304</v>
      </c>
    </row>
    <row r="1133" spans="1:2" x14ac:dyDescent="0.25">
      <c r="A1133" s="16">
        <v>900269601</v>
      </c>
      <c r="B1133" s="17" t="s">
        <v>2305</v>
      </c>
    </row>
    <row r="1134" spans="1:2" x14ac:dyDescent="0.25">
      <c r="A1134" s="16">
        <v>900272648</v>
      </c>
      <c r="B1134" s="17" t="s">
        <v>2306</v>
      </c>
    </row>
    <row r="1135" spans="1:2" x14ac:dyDescent="0.25">
      <c r="A1135" s="16">
        <v>900280428</v>
      </c>
      <c r="B1135" s="17" t="s">
        <v>2307</v>
      </c>
    </row>
    <row r="1136" spans="1:2" x14ac:dyDescent="0.25">
      <c r="A1136" s="16">
        <v>900284481</v>
      </c>
      <c r="B1136" s="17" t="s">
        <v>2308</v>
      </c>
    </row>
    <row r="1137" spans="1:2" x14ac:dyDescent="0.25">
      <c r="A1137" s="16">
        <v>900284514</v>
      </c>
      <c r="B1137" s="17" t="s">
        <v>2309</v>
      </c>
    </row>
    <row r="1138" spans="1:2" x14ac:dyDescent="0.25">
      <c r="A1138" s="16">
        <v>900285397</v>
      </c>
      <c r="B1138" s="17" t="s">
        <v>2310</v>
      </c>
    </row>
    <row r="1139" spans="1:2" x14ac:dyDescent="0.25">
      <c r="A1139" s="16">
        <v>900285727</v>
      </c>
      <c r="B1139" s="17" t="s">
        <v>2311</v>
      </c>
    </row>
    <row r="1140" spans="1:2" x14ac:dyDescent="0.25">
      <c r="A1140" s="16">
        <v>900293455</v>
      </c>
      <c r="B1140" s="17" t="s">
        <v>2312</v>
      </c>
    </row>
    <row r="1141" spans="1:2" x14ac:dyDescent="0.25">
      <c r="A1141" s="16">
        <v>900299281</v>
      </c>
      <c r="B1141" s="17" t="s">
        <v>2313</v>
      </c>
    </row>
    <row r="1142" spans="1:2" x14ac:dyDescent="0.25">
      <c r="A1142" s="16">
        <v>900301468</v>
      </c>
      <c r="B1142" s="17" t="s">
        <v>2314</v>
      </c>
    </row>
    <row r="1143" spans="1:2" x14ac:dyDescent="0.25">
      <c r="A1143" s="16">
        <v>900301477</v>
      </c>
      <c r="B1143" s="17" t="s">
        <v>2315</v>
      </c>
    </row>
    <row r="1144" spans="1:2" x14ac:dyDescent="0.25">
      <c r="A1144" s="16">
        <v>900302441</v>
      </c>
      <c r="B1144" s="17" t="s">
        <v>2316</v>
      </c>
    </row>
    <row r="1145" spans="1:2" x14ac:dyDescent="0.25">
      <c r="A1145" s="16">
        <v>900302447</v>
      </c>
      <c r="B1145" s="17" t="s">
        <v>2317</v>
      </c>
    </row>
    <row r="1146" spans="1:2" x14ac:dyDescent="0.25">
      <c r="A1146" s="16">
        <v>900302491</v>
      </c>
      <c r="B1146" s="17" t="s">
        <v>2318</v>
      </c>
    </row>
    <row r="1147" spans="1:2" x14ac:dyDescent="0.25">
      <c r="A1147" s="16">
        <v>900303258</v>
      </c>
      <c r="B1147" s="17" t="s">
        <v>2319</v>
      </c>
    </row>
    <row r="1148" spans="1:2" x14ac:dyDescent="0.25">
      <c r="A1148" s="16">
        <v>900304710</v>
      </c>
      <c r="B1148" s="17" t="s">
        <v>2320</v>
      </c>
    </row>
    <row r="1149" spans="1:2" x14ac:dyDescent="0.25">
      <c r="A1149" s="16">
        <v>900305046</v>
      </c>
      <c r="B1149" s="17" t="s">
        <v>2321</v>
      </c>
    </row>
    <row r="1150" spans="1:2" x14ac:dyDescent="0.25">
      <c r="A1150" s="16">
        <v>900305127</v>
      </c>
      <c r="B1150" s="17" t="s">
        <v>2322</v>
      </c>
    </row>
    <row r="1151" spans="1:2" x14ac:dyDescent="0.25">
      <c r="A1151" s="16">
        <v>900305941</v>
      </c>
      <c r="B1151" s="17" t="s">
        <v>2323</v>
      </c>
    </row>
    <row r="1152" spans="1:2" x14ac:dyDescent="0.25">
      <c r="A1152" s="16">
        <v>900306474</v>
      </c>
      <c r="B1152" s="17" t="s">
        <v>2324</v>
      </c>
    </row>
    <row r="1153" spans="1:2" x14ac:dyDescent="0.25">
      <c r="A1153" s="16">
        <v>900307989</v>
      </c>
      <c r="B1153" s="17" t="s">
        <v>2325</v>
      </c>
    </row>
    <row r="1154" spans="1:2" x14ac:dyDescent="0.25">
      <c r="A1154" s="16">
        <v>900310029</v>
      </c>
      <c r="B1154" s="17" t="s">
        <v>2326</v>
      </c>
    </row>
    <row r="1155" spans="1:2" x14ac:dyDescent="0.25">
      <c r="A1155" s="16">
        <v>900318096</v>
      </c>
      <c r="B1155" s="17" t="s">
        <v>2327</v>
      </c>
    </row>
    <row r="1156" spans="1:2" x14ac:dyDescent="0.25">
      <c r="A1156" s="16">
        <v>900321037</v>
      </c>
      <c r="B1156" s="17" t="s">
        <v>2328</v>
      </c>
    </row>
    <row r="1157" spans="1:2" x14ac:dyDescent="0.25">
      <c r="A1157" s="16">
        <v>900321475</v>
      </c>
      <c r="B1157" s="17" t="s">
        <v>2329</v>
      </c>
    </row>
    <row r="1158" spans="1:2" x14ac:dyDescent="0.25">
      <c r="A1158" s="16">
        <v>900321917</v>
      </c>
      <c r="B1158" s="17" t="s">
        <v>2330</v>
      </c>
    </row>
    <row r="1159" spans="1:2" x14ac:dyDescent="0.25">
      <c r="A1159" s="16">
        <v>900322099</v>
      </c>
      <c r="B1159" s="17" t="s">
        <v>2331</v>
      </c>
    </row>
    <row r="1160" spans="1:2" x14ac:dyDescent="0.25">
      <c r="A1160" s="16">
        <v>900325081</v>
      </c>
      <c r="B1160" s="17" t="s">
        <v>2332</v>
      </c>
    </row>
    <row r="1161" spans="1:2" x14ac:dyDescent="0.25">
      <c r="A1161" s="16">
        <v>900326335</v>
      </c>
      <c r="B1161" s="17" t="s">
        <v>2333</v>
      </c>
    </row>
    <row r="1162" spans="1:2" x14ac:dyDescent="0.25">
      <c r="A1162" s="16">
        <v>900332511</v>
      </c>
      <c r="B1162" s="17" t="s">
        <v>2334</v>
      </c>
    </row>
    <row r="1163" spans="1:2" x14ac:dyDescent="0.25">
      <c r="A1163" s="16">
        <v>900334295</v>
      </c>
      <c r="B1163" s="17" t="s">
        <v>2335</v>
      </c>
    </row>
    <row r="1164" spans="1:2" x14ac:dyDescent="0.25">
      <c r="A1164" s="16">
        <v>900340234</v>
      </c>
      <c r="B1164" s="17" t="s">
        <v>2336</v>
      </c>
    </row>
    <row r="1165" spans="1:2" x14ac:dyDescent="0.25">
      <c r="A1165" s="16">
        <v>900347025</v>
      </c>
      <c r="B1165" s="17" t="s">
        <v>2337</v>
      </c>
    </row>
    <row r="1166" spans="1:2" x14ac:dyDescent="0.25">
      <c r="A1166" s="16">
        <v>900353895</v>
      </c>
      <c r="B1166" s="17" t="s">
        <v>2338</v>
      </c>
    </row>
    <row r="1167" spans="1:2" x14ac:dyDescent="0.25">
      <c r="A1167" s="16">
        <v>900360782</v>
      </c>
      <c r="B1167" s="17" t="s">
        <v>2339</v>
      </c>
    </row>
    <row r="1168" spans="1:2" x14ac:dyDescent="0.25">
      <c r="A1168" s="16">
        <v>900363161</v>
      </c>
      <c r="B1168" s="17" t="s">
        <v>2340</v>
      </c>
    </row>
    <row r="1169" spans="1:2" x14ac:dyDescent="0.25">
      <c r="A1169" s="16">
        <v>900365433</v>
      </c>
      <c r="B1169" s="17" t="s">
        <v>2341</v>
      </c>
    </row>
    <row r="1170" spans="1:2" x14ac:dyDescent="0.25">
      <c r="A1170" s="16">
        <v>900365588</v>
      </c>
      <c r="B1170" s="17" t="s">
        <v>2342</v>
      </c>
    </row>
    <row r="1171" spans="1:2" x14ac:dyDescent="0.25">
      <c r="A1171" s="16">
        <v>900368816</v>
      </c>
      <c r="B1171" s="17" t="s">
        <v>2343</v>
      </c>
    </row>
    <row r="1172" spans="1:2" x14ac:dyDescent="0.25">
      <c r="A1172" s="16">
        <v>900369121</v>
      </c>
      <c r="B1172" s="17" t="s">
        <v>2344</v>
      </c>
    </row>
    <row r="1173" spans="1:2" x14ac:dyDescent="0.25">
      <c r="A1173" s="16">
        <v>900372095</v>
      </c>
      <c r="B1173" s="17" t="s">
        <v>2345</v>
      </c>
    </row>
    <row r="1174" spans="1:2" x14ac:dyDescent="0.25">
      <c r="A1174" s="16">
        <v>900374573</v>
      </c>
      <c r="B1174" s="17" t="s">
        <v>2346</v>
      </c>
    </row>
    <row r="1175" spans="1:2" x14ac:dyDescent="0.25">
      <c r="A1175" s="16">
        <v>900380395</v>
      </c>
      <c r="B1175" s="17" t="s">
        <v>2347</v>
      </c>
    </row>
    <row r="1176" spans="1:2" x14ac:dyDescent="0.25">
      <c r="A1176" s="16">
        <v>900386603</v>
      </c>
      <c r="B1176" s="17" t="s">
        <v>2348</v>
      </c>
    </row>
    <row r="1177" spans="1:2" x14ac:dyDescent="0.25">
      <c r="A1177" s="16">
        <v>900390203</v>
      </c>
      <c r="B1177" s="17" t="s">
        <v>2349</v>
      </c>
    </row>
    <row r="1178" spans="1:2" x14ac:dyDescent="0.25">
      <c r="A1178" s="16">
        <v>900391885</v>
      </c>
      <c r="B1178" s="17" t="s">
        <v>2350</v>
      </c>
    </row>
    <row r="1179" spans="1:2" x14ac:dyDescent="0.25">
      <c r="A1179" s="16">
        <v>900394860</v>
      </c>
      <c r="B1179" s="17" t="s">
        <v>2351</v>
      </c>
    </row>
    <row r="1180" spans="1:2" x14ac:dyDescent="0.25">
      <c r="A1180" s="16">
        <v>900395907</v>
      </c>
      <c r="B1180" s="17" t="s">
        <v>2352</v>
      </c>
    </row>
    <row r="1181" spans="1:2" x14ac:dyDescent="0.25">
      <c r="A1181" s="16">
        <v>900402579</v>
      </c>
      <c r="B1181" s="17" t="s">
        <v>2353</v>
      </c>
    </row>
    <row r="1182" spans="1:2" x14ac:dyDescent="0.25">
      <c r="A1182" s="16">
        <v>900404035</v>
      </c>
      <c r="B1182" s="17" t="s">
        <v>2354</v>
      </c>
    </row>
    <row r="1183" spans="1:2" x14ac:dyDescent="0.25">
      <c r="A1183" s="16">
        <v>900404141</v>
      </c>
      <c r="B1183" s="17" t="s">
        <v>2355</v>
      </c>
    </row>
    <row r="1184" spans="1:2" x14ac:dyDescent="0.25">
      <c r="A1184" s="16">
        <v>900405117</v>
      </c>
      <c r="B1184" s="17" t="s">
        <v>2356</v>
      </c>
    </row>
    <row r="1185" spans="1:2" x14ac:dyDescent="0.25">
      <c r="A1185" s="16">
        <v>900406972</v>
      </c>
      <c r="B1185" s="17" t="s">
        <v>2357</v>
      </c>
    </row>
    <row r="1186" spans="1:2" x14ac:dyDescent="0.25">
      <c r="A1186" s="16">
        <v>900407911</v>
      </c>
      <c r="B1186" s="17" t="s">
        <v>2358</v>
      </c>
    </row>
    <row r="1187" spans="1:2" x14ac:dyDescent="0.25">
      <c r="A1187" s="16">
        <v>900408031</v>
      </c>
      <c r="B1187" s="17" t="s">
        <v>2359</v>
      </c>
    </row>
    <row r="1188" spans="1:2" x14ac:dyDescent="0.25">
      <c r="A1188" s="16">
        <v>900411811</v>
      </c>
      <c r="B1188" s="17" t="s">
        <v>2360</v>
      </c>
    </row>
    <row r="1189" spans="1:2" x14ac:dyDescent="0.25">
      <c r="A1189" s="16">
        <v>900413418</v>
      </c>
      <c r="B1189" s="17" t="s">
        <v>2361</v>
      </c>
    </row>
    <row r="1190" spans="1:2" x14ac:dyDescent="0.25">
      <c r="A1190" s="16">
        <v>900414120</v>
      </c>
      <c r="B1190" s="17" t="s">
        <v>2362</v>
      </c>
    </row>
    <row r="1191" spans="1:2" x14ac:dyDescent="0.25">
      <c r="A1191" s="16">
        <v>900419957</v>
      </c>
      <c r="B1191" s="17" t="s">
        <v>2363</v>
      </c>
    </row>
    <row r="1192" spans="1:2" x14ac:dyDescent="0.25">
      <c r="A1192" s="16">
        <v>900422366</v>
      </c>
      <c r="B1192" s="17" t="s">
        <v>2364</v>
      </c>
    </row>
    <row r="1193" spans="1:2" x14ac:dyDescent="0.25">
      <c r="A1193" s="16">
        <v>900425101</v>
      </c>
      <c r="B1193" s="17" t="s">
        <v>2365</v>
      </c>
    </row>
    <row r="1194" spans="1:2" x14ac:dyDescent="0.25">
      <c r="A1194" s="16">
        <v>900427921</v>
      </c>
      <c r="B1194" s="17" t="s">
        <v>2366</v>
      </c>
    </row>
    <row r="1195" spans="1:2" x14ac:dyDescent="0.25">
      <c r="A1195" s="16">
        <v>900439034</v>
      </c>
      <c r="B1195" s="17" t="s">
        <v>2367</v>
      </c>
    </row>
    <row r="1196" spans="1:2" x14ac:dyDescent="0.25">
      <c r="A1196" s="16">
        <v>900448092</v>
      </c>
      <c r="B1196" s="17" t="s">
        <v>2368</v>
      </c>
    </row>
    <row r="1197" spans="1:2" x14ac:dyDescent="0.25">
      <c r="A1197" s="16">
        <v>900453971</v>
      </c>
      <c r="B1197" s="17" t="s">
        <v>2369</v>
      </c>
    </row>
    <row r="1198" spans="1:2" x14ac:dyDescent="0.25">
      <c r="A1198" s="16">
        <v>900457831</v>
      </c>
      <c r="B1198" s="17" t="s">
        <v>2370</v>
      </c>
    </row>
    <row r="1199" spans="1:2" x14ac:dyDescent="0.25">
      <c r="A1199" s="16">
        <v>900458959</v>
      </c>
      <c r="B1199" s="17" t="s">
        <v>2371</v>
      </c>
    </row>
    <row r="1200" spans="1:2" x14ac:dyDescent="0.25">
      <c r="A1200" s="16">
        <v>900463638</v>
      </c>
      <c r="B1200" s="17" t="s">
        <v>2372</v>
      </c>
    </row>
    <row r="1201" spans="1:2" x14ac:dyDescent="0.25">
      <c r="A1201" s="16">
        <v>900468173</v>
      </c>
      <c r="B1201" s="17" t="s">
        <v>2373</v>
      </c>
    </row>
    <row r="1202" spans="1:2" x14ac:dyDescent="0.25">
      <c r="A1202" s="16">
        <v>900469883</v>
      </c>
      <c r="B1202" s="17" t="s">
        <v>2374</v>
      </c>
    </row>
    <row r="1203" spans="1:2" x14ac:dyDescent="0.25">
      <c r="A1203" s="16">
        <v>900473124</v>
      </c>
      <c r="B1203" s="17" t="s">
        <v>2375</v>
      </c>
    </row>
    <row r="1204" spans="1:2" x14ac:dyDescent="0.25">
      <c r="A1204" s="16">
        <v>900475907</v>
      </c>
      <c r="B1204" s="17" t="s">
        <v>2376</v>
      </c>
    </row>
    <row r="1205" spans="1:2" x14ac:dyDescent="0.25">
      <c r="A1205" s="16">
        <v>900479920</v>
      </c>
      <c r="B1205" s="17" t="s">
        <v>2377</v>
      </c>
    </row>
    <row r="1206" spans="1:2" x14ac:dyDescent="0.25">
      <c r="A1206" s="16">
        <v>900480271</v>
      </c>
      <c r="B1206" s="17" t="s">
        <v>2378</v>
      </c>
    </row>
    <row r="1207" spans="1:2" x14ac:dyDescent="0.25">
      <c r="A1207" s="16">
        <v>900482496</v>
      </c>
      <c r="B1207" s="17" t="s">
        <v>2379</v>
      </c>
    </row>
    <row r="1208" spans="1:2" x14ac:dyDescent="0.25">
      <c r="A1208" s="16">
        <v>900483946</v>
      </c>
      <c r="B1208" s="17" t="s">
        <v>2380</v>
      </c>
    </row>
    <row r="1209" spans="1:2" x14ac:dyDescent="0.25">
      <c r="A1209" s="16">
        <v>900485309</v>
      </c>
      <c r="B1209" s="17" t="s">
        <v>2381</v>
      </c>
    </row>
    <row r="1210" spans="1:2" x14ac:dyDescent="0.25">
      <c r="A1210" s="16">
        <v>900486473</v>
      </c>
      <c r="B1210" s="17" t="s">
        <v>2382</v>
      </c>
    </row>
    <row r="1211" spans="1:2" x14ac:dyDescent="0.25">
      <c r="A1211" s="16">
        <v>900503160</v>
      </c>
      <c r="B1211" s="17" t="s">
        <v>2383</v>
      </c>
    </row>
    <row r="1212" spans="1:2" x14ac:dyDescent="0.25">
      <c r="A1212" s="16">
        <v>900503441</v>
      </c>
      <c r="B1212" s="17" t="s">
        <v>2384</v>
      </c>
    </row>
    <row r="1213" spans="1:2" x14ac:dyDescent="0.25">
      <c r="A1213" s="16">
        <v>900503919</v>
      </c>
      <c r="B1213" s="17" t="s">
        <v>2385</v>
      </c>
    </row>
    <row r="1214" spans="1:2" x14ac:dyDescent="0.25">
      <c r="A1214" s="16">
        <v>900503974</v>
      </c>
      <c r="B1214" s="17" t="s">
        <v>2386</v>
      </c>
    </row>
    <row r="1215" spans="1:2" x14ac:dyDescent="0.25">
      <c r="A1215" s="16">
        <v>900504806</v>
      </c>
      <c r="B1215" s="17" t="s">
        <v>2387</v>
      </c>
    </row>
    <row r="1216" spans="1:2" x14ac:dyDescent="0.25">
      <c r="A1216" s="16">
        <v>900509527</v>
      </c>
      <c r="B1216" s="17" t="s">
        <v>2388</v>
      </c>
    </row>
    <row r="1217" spans="1:2" x14ac:dyDescent="0.25">
      <c r="A1217" s="16">
        <v>900517757</v>
      </c>
      <c r="B1217" s="17" t="s">
        <v>2389</v>
      </c>
    </row>
    <row r="1218" spans="1:2" x14ac:dyDescent="0.25">
      <c r="A1218" s="16">
        <v>900527327</v>
      </c>
      <c r="B1218" s="17" t="s">
        <v>2390</v>
      </c>
    </row>
    <row r="1219" spans="1:2" x14ac:dyDescent="0.25">
      <c r="A1219" s="16">
        <v>900527749</v>
      </c>
      <c r="B1219" s="17" t="s">
        <v>2391</v>
      </c>
    </row>
    <row r="1220" spans="1:2" x14ac:dyDescent="0.25">
      <c r="A1220" s="16">
        <v>900543567</v>
      </c>
      <c r="B1220" s="17" t="s">
        <v>2392</v>
      </c>
    </row>
    <row r="1221" spans="1:2" x14ac:dyDescent="0.25">
      <c r="A1221" s="16">
        <v>900545238</v>
      </c>
      <c r="B1221" s="17" t="s">
        <v>2393</v>
      </c>
    </row>
    <row r="1222" spans="1:2" x14ac:dyDescent="0.25">
      <c r="A1222" s="16">
        <v>900546240</v>
      </c>
      <c r="B1222" s="17" t="s">
        <v>2394</v>
      </c>
    </row>
    <row r="1223" spans="1:2" x14ac:dyDescent="0.25">
      <c r="A1223" s="16">
        <v>900550757</v>
      </c>
      <c r="B1223" s="17" t="s">
        <v>2395</v>
      </c>
    </row>
    <row r="1224" spans="1:2" x14ac:dyDescent="0.25">
      <c r="A1224" s="16">
        <v>900566827</v>
      </c>
      <c r="B1224" s="17" t="s">
        <v>2396</v>
      </c>
    </row>
    <row r="1225" spans="1:2" x14ac:dyDescent="0.25">
      <c r="A1225" s="16">
        <v>900567440</v>
      </c>
      <c r="B1225" s="17" t="s">
        <v>2397</v>
      </c>
    </row>
    <row r="1226" spans="1:2" x14ac:dyDescent="0.25">
      <c r="A1226" s="16">
        <v>900567989</v>
      </c>
      <c r="B1226" s="17" t="s">
        <v>2398</v>
      </c>
    </row>
    <row r="1227" spans="1:2" x14ac:dyDescent="0.25">
      <c r="A1227" s="16">
        <v>900568567</v>
      </c>
      <c r="B1227" s="17" t="s">
        <v>2399</v>
      </c>
    </row>
    <row r="1228" spans="1:2" x14ac:dyDescent="0.25">
      <c r="A1228" s="16">
        <v>900573093</v>
      </c>
      <c r="B1228" s="17" t="s">
        <v>2400</v>
      </c>
    </row>
    <row r="1229" spans="1:2" x14ac:dyDescent="0.25">
      <c r="A1229" s="16">
        <v>900575552</v>
      </c>
      <c r="B1229" s="17" t="s">
        <v>2401</v>
      </c>
    </row>
    <row r="1230" spans="1:2" x14ac:dyDescent="0.25">
      <c r="A1230" s="16">
        <v>900576662</v>
      </c>
      <c r="B1230" s="17" t="s">
        <v>2402</v>
      </c>
    </row>
    <row r="1231" spans="1:2" x14ac:dyDescent="0.25">
      <c r="A1231" s="16">
        <v>900586248</v>
      </c>
      <c r="B1231" s="17" t="s">
        <v>2403</v>
      </c>
    </row>
    <row r="1232" spans="1:2" x14ac:dyDescent="0.25">
      <c r="A1232" s="16">
        <v>900588471</v>
      </c>
      <c r="B1232" s="17" t="s">
        <v>2404</v>
      </c>
    </row>
    <row r="1233" spans="1:2" x14ac:dyDescent="0.25">
      <c r="A1233" s="16">
        <v>900593622</v>
      </c>
      <c r="B1233" s="17" t="s">
        <v>2405</v>
      </c>
    </row>
    <row r="1234" spans="1:2" x14ac:dyDescent="0.25">
      <c r="A1234" s="16">
        <v>900597666</v>
      </c>
      <c r="B1234" s="17" t="s">
        <v>2406</v>
      </c>
    </row>
    <row r="1235" spans="1:2" x14ac:dyDescent="0.25">
      <c r="A1235" s="16">
        <v>900610827</v>
      </c>
      <c r="B1235" s="17" t="s">
        <v>2407</v>
      </c>
    </row>
    <row r="1236" spans="1:2" x14ac:dyDescent="0.25">
      <c r="A1236" s="16">
        <v>900612066</v>
      </c>
      <c r="B1236" s="17" t="s">
        <v>2408</v>
      </c>
    </row>
    <row r="1237" spans="1:2" x14ac:dyDescent="0.25">
      <c r="A1237" s="16">
        <v>900621294</v>
      </c>
      <c r="B1237" s="17" t="s">
        <v>2409</v>
      </c>
    </row>
    <row r="1238" spans="1:2" x14ac:dyDescent="0.25">
      <c r="A1238" s="16">
        <v>900621505</v>
      </c>
      <c r="B1238" s="17" t="s">
        <v>2410</v>
      </c>
    </row>
    <row r="1239" spans="1:2" x14ac:dyDescent="0.25">
      <c r="A1239" s="16">
        <v>900628842</v>
      </c>
      <c r="B1239" s="17" t="s">
        <v>2411</v>
      </c>
    </row>
    <row r="1240" spans="1:2" x14ac:dyDescent="0.25">
      <c r="A1240" s="16">
        <v>900629451</v>
      </c>
      <c r="B1240" s="17" t="s">
        <v>2412</v>
      </c>
    </row>
    <row r="1241" spans="1:2" x14ac:dyDescent="0.25">
      <c r="A1241" s="16">
        <v>900631358</v>
      </c>
      <c r="B1241" s="17" t="s">
        <v>2413</v>
      </c>
    </row>
    <row r="1242" spans="1:2" x14ac:dyDescent="0.25">
      <c r="A1242" s="16">
        <v>900631920</v>
      </c>
      <c r="B1242" s="17" t="s">
        <v>2414</v>
      </c>
    </row>
    <row r="1243" spans="1:2" x14ac:dyDescent="0.25">
      <c r="A1243" s="16">
        <v>900631966</v>
      </c>
      <c r="B1243" s="17" t="s">
        <v>2415</v>
      </c>
    </row>
    <row r="1244" spans="1:2" x14ac:dyDescent="0.25">
      <c r="A1244" s="16">
        <v>900632920</v>
      </c>
      <c r="B1244" s="17" t="s">
        <v>2416</v>
      </c>
    </row>
    <row r="1245" spans="1:2" x14ac:dyDescent="0.25">
      <c r="A1245" s="16">
        <v>900632928</v>
      </c>
      <c r="B1245" s="17" t="s">
        <v>2417</v>
      </c>
    </row>
    <row r="1246" spans="1:2" x14ac:dyDescent="0.25">
      <c r="A1246" s="16">
        <v>900633536</v>
      </c>
      <c r="B1246" s="17" t="s">
        <v>2418</v>
      </c>
    </row>
    <row r="1247" spans="1:2" x14ac:dyDescent="0.25">
      <c r="A1247" s="16">
        <v>900637250</v>
      </c>
      <c r="B1247" s="17" t="s">
        <v>2419</v>
      </c>
    </row>
    <row r="1248" spans="1:2" x14ac:dyDescent="0.25">
      <c r="A1248" s="16">
        <v>900638582</v>
      </c>
      <c r="B1248" s="17" t="s">
        <v>2420</v>
      </c>
    </row>
    <row r="1249" spans="1:2" x14ac:dyDescent="0.25">
      <c r="A1249" s="16">
        <v>900640221</v>
      </c>
      <c r="B1249" s="17" t="s">
        <v>2421</v>
      </c>
    </row>
    <row r="1250" spans="1:2" x14ac:dyDescent="0.25">
      <c r="A1250" s="16">
        <v>900642207</v>
      </c>
      <c r="B1250" s="17" t="s">
        <v>2422</v>
      </c>
    </row>
    <row r="1251" spans="1:2" x14ac:dyDescent="0.25">
      <c r="A1251" s="16">
        <v>900642214</v>
      </c>
      <c r="B1251" s="17" t="s">
        <v>2423</v>
      </c>
    </row>
    <row r="1252" spans="1:2" x14ac:dyDescent="0.25">
      <c r="A1252" s="16">
        <v>900645422</v>
      </c>
      <c r="B1252" s="17" t="s">
        <v>2424</v>
      </c>
    </row>
    <row r="1253" spans="1:2" x14ac:dyDescent="0.25">
      <c r="A1253" s="16">
        <v>900647346</v>
      </c>
      <c r="B1253" s="17" t="s">
        <v>2425</v>
      </c>
    </row>
    <row r="1254" spans="1:2" x14ac:dyDescent="0.25">
      <c r="A1254" s="16">
        <v>900647900</v>
      </c>
      <c r="B1254" s="17" t="s">
        <v>2426</v>
      </c>
    </row>
    <row r="1255" spans="1:2" x14ac:dyDescent="0.25">
      <c r="A1255" s="16">
        <v>900655545</v>
      </c>
      <c r="B1255" s="17" t="s">
        <v>2427</v>
      </c>
    </row>
    <row r="1256" spans="1:2" x14ac:dyDescent="0.25">
      <c r="A1256" s="16">
        <v>900656694</v>
      </c>
      <c r="B1256" s="17" t="s">
        <v>2428</v>
      </c>
    </row>
    <row r="1257" spans="1:2" x14ac:dyDescent="0.25">
      <c r="A1257" s="16">
        <v>900656736</v>
      </c>
      <c r="B1257" s="17" t="s">
        <v>2429</v>
      </c>
    </row>
    <row r="1258" spans="1:2" x14ac:dyDescent="0.25">
      <c r="A1258" s="16">
        <v>900658479</v>
      </c>
      <c r="B1258" s="17" t="s">
        <v>2430</v>
      </c>
    </row>
    <row r="1259" spans="1:2" x14ac:dyDescent="0.25">
      <c r="A1259" s="16">
        <v>900660064</v>
      </c>
      <c r="B1259" s="17" t="s">
        <v>2431</v>
      </c>
    </row>
    <row r="1260" spans="1:2" x14ac:dyDescent="0.25">
      <c r="A1260" s="16">
        <v>900660136</v>
      </c>
      <c r="B1260" s="17" t="s">
        <v>2432</v>
      </c>
    </row>
    <row r="1261" spans="1:2" x14ac:dyDescent="0.25">
      <c r="A1261" s="16">
        <v>900661644</v>
      </c>
      <c r="B1261" s="17" t="s">
        <v>2433</v>
      </c>
    </row>
    <row r="1262" spans="1:2" x14ac:dyDescent="0.25">
      <c r="A1262" s="16">
        <v>900666427</v>
      </c>
      <c r="B1262" s="17" t="s">
        <v>2434</v>
      </c>
    </row>
    <row r="1263" spans="1:2" x14ac:dyDescent="0.25">
      <c r="A1263" s="16">
        <v>900675025</v>
      </c>
      <c r="B1263" s="17" t="s">
        <v>2435</v>
      </c>
    </row>
    <row r="1264" spans="1:2" x14ac:dyDescent="0.25">
      <c r="A1264" s="16">
        <v>900675422</v>
      </c>
      <c r="B1264" s="17" t="s">
        <v>2436</v>
      </c>
    </row>
    <row r="1265" spans="1:2" x14ac:dyDescent="0.25">
      <c r="A1265" s="16">
        <v>900675669</v>
      </c>
      <c r="B1265" s="17" t="s">
        <v>2437</v>
      </c>
    </row>
    <row r="1266" spans="1:2" x14ac:dyDescent="0.25">
      <c r="A1266" s="16">
        <v>900689352</v>
      </c>
      <c r="B1266" s="17" t="s">
        <v>2438</v>
      </c>
    </row>
    <row r="1267" spans="1:2" x14ac:dyDescent="0.25">
      <c r="A1267" s="16">
        <v>900696442</v>
      </c>
      <c r="B1267" s="17" t="s">
        <v>2439</v>
      </c>
    </row>
    <row r="1268" spans="1:2" x14ac:dyDescent="0.25">
      <c r="A1268" s="16">
        <v>900696969</v>
      </c>
      <c r="B1268" s="17" t="s">
        <v>2440</v>
      </c>
    </row>
    <row r="1269" spans="1:2" x14ac:dyDescent="0.25">
      <c r="A1269" s="16">
        <v>900699025</v>
      </c>
      <c r="B1269" s="17" t="s">
        <v>2441</v>
      </c>
    </row>
    <row r="1270" spans="1:2" x14ac:dyDescent="0.25">
      <c r="A1270" s="16">
        <v>900699195</v>
      </c>
      <c r="B1270" s="17" t="s">
        <v>2442</v>
      </c>
    </row>
    <row r="1271" spans="1:2" x14ac:dyDescent="0.25">
      <c r="A1271" s="16">
        <v>900707173</v>
      </c>
      <c r="B1271" s="17" t="s">
        <v>2443</v>
      </c>
    </row>
    <row r="1272" spans="1:2" x14ac:dyDescent="0.25">
      <c r="A1272" s="16">
        <v>900720926</v>
      </c>
      <c r="B1272" s="17" t="s">
        <v>2444</v>
      </c>
    </row>
    <row r="1273" spans="1:2" x14ac:dyDescent="0.25">
      <c r="A1273" s="16">
        <v>900729983</v>
      </c>
      <c r="B1273" s="17" t="s">
        <v>2445</v>
      </c>
    </row>
    <row r="1274" spans="1:2" x14ac:dyDescent="0.25">
      <c r="A1274" s="16">
        <v>900737466</v>
      </c>
      <c r="B1274" s="17" t="s">
        <v>2446</v>
      </c>
    </row>
    <row r="1275" spans="1:2" x14ac:dyDescent="0.25">
      <c r="A1275" s="16">
        <v>900740992</v>
      </c>
      <c r="B1275" s="17" t="s">
        <v>2447</v>
      </c>
    </row>
    <row r="1276" spans="1:2" x14ac:dyDescent="0.25">
      <c r="A1276" s="16">
        <v>900744123</v>
      </c>
      <c r="B1276" s="17" t="s">
        <v>2448</v>
      </c>
    </row>
    <row r="1277" spans="1:2" x14ac:dyDescent="0.25">
      <c r="A1277" s="16">
        <v>900748884</v>
      </c>
      <c r="B1277" s="17" t="s">
        <v>2449</v>
      </c>
    </row>
    <row r="1278" spans="1:2" x14ac:dyDescent="0.25">
      <c r="A1278" s="16">
        <v>900758026</v>
      </c>
      <c r="B1278" s="17" t="s">
        <v>2450</v>
      </c>
    </row>
    <row r="1279" spans="1:2" x14ac:dyDescent="0.25">
      <c r="A1279" s="16">
        <v>900761468</v>
      </c>
      <c r="B1279" s="17" t="s">
        <v>2451</v>
      </c>
    </row>
    <row r="1280" spans="1:2" x14ac:dyDescent="0.25">
      <c r="A1280" s="16">
        <v>900762346</v>
      </c>
      <c r="B1280" s="17" t="s">
        <v>2452</v>
      </c>
    </row>
    <row r="1281" spans="1:2" x14ac:dyDescent="0.25">
      <c r="A1281" s="16">
        <v>900764738</v>
      </c>
      <c r="B1281" s="17" t="s">
        <v>2453</v>
      </c>
    </row>
    <row r="1282" spans="1:2" x14ac:dyDescent="0.25">
      <c r="A1282" s="16">
        <v>900771149</v>
      </c>
      <c r="B1282" s="17" t="s">
        <v>2454</v>
      </c>
    </row>
    <row r="1283" spans="1:2" x14ac:dyDescent="0.25">
      <c r="A1283" s="16">
        <v>900774178</v>
      </c>
      <c r="B1283" s="17" t="s">
        <v>2455</v>
      </c>
    </row>
    <row r="1284" spans="1:2" x14ac:dyDescent="0.25">
      <c r="A1284" s="16">
        <v>900775645</v>
      </c>
      <c r="B1284" s="17" t="s">
        <v>2456</v>
      </c>
    </row>
    <row r="1285" spans="1:2" x14ac:dyDescent="0.25">
      <c r="A1285" s="16">
        <v>900782188</v>
      </c>
      <c r="B1285" s="17" t="s">
        <v>2457</v>
      </c>
    </row>
    <row r="1286" spans="1:2" x14ac:dyDescent="0.25">
      <c r="A1286" s="16">
        <v>900782439</v>
      </c>
      <c r="B1286" s="17" t="s">
        <v>2458</v>
      </c>
    </row>
    <row r="1287" spans="1:2" x14ac:dyDescent="0.25">
      <c r="A1287" s="16">
        <v>900789090</v>
      </c>
      <c r="B1287" s="17" t="s">
        <v>2459</v>
      </c>
    </row>
    <row r="1288" spans="1:2" x14ac:dyDescent="0.25">
      <c r="A1288" s="16">
        <v>900802602</v>
      </c>
      <c r="B1288" s="17" t="s">
        <v>2460</v>
      </c>
    </row>
    <row r="1289" spans="1:2" x14ac:dyDescent="0.25">
      <c r="A1289" s="16">
        <v>900812373</v>
      </c>
      <c r="B1289" s="17" t="s">
        <v>2461</v>
      </c>
    </row>
    <row r="1290" spans="1:2" x14ac:dyDescent="0.25">
      <c r="A1290" s="16">
        <v>900837011</v>
      </c>
      <c r="B1290" s="17" t="s">
        <v>2462</v>
      </c>
    </row>
    <row r="1291" spans="1:2" x14ac:dyDescent="0.25">
      <c r="A1291" s="16">
        <v>900841246</v>
      </c>
      <c r="B1291" s="17" t="s">
        <v>2463</v>
      </c>
    </row>
    <row r="1292" spans="1:2" x14ac:dyDescent="0.25">
      <c r="A1292" s="16">
        <v>900850590</v>
      </c>
      <c r="B1292" s="17" t="s">
        <v>2464</v>
      </c>
    </row>
    <row r="1293" spans="1:2" x14ac:dyDescent="0.25">
      <c r="A1293" s="16">
        <v>900855789</v>
      </c>
      <c r="B1293" s="17" t="s">
        <v>2465</v>
      </c>
    </row>
    <row r="1294" spans="1:2" x14ac:dyDescent="0.25">
      <c r="A1294" s="16">
        <v>900869649</v>
      </c>
      <c r="B1294" s="17" t="s">
        <v>2466</v>
      </c>
    </row>
    <row r="1295" spans="1:2" x14ac:dyDescent="0.25">
      <c r="A1295" s="16">
        <v>900880738</v>
      </c>
      <c r="B1295" s="17" t="s">
        <v>2467</v>
      </c>
    </row>
    <row r="1296" spans="1:2" x14ac:dyDescent="0.25">
      <c r="A1296" s="16">
        <v>900884482</v>
      </c>
      <c r="B1296" s="17" t="s">
        <v>2468</v>
      </c>
    </row>
    <row r="1297" spans="1:2" x14ac:dyDescent="0.25">
      <c r="A1297" s="16">
        <v>900886573</v>
      </c>
      <c r="B1297" s="17" t="s">
        <v>2469</v>
      </c>
    </row>
    <row r="1298" spans="1:2" x14ac:dyDescent="0.25">
      <c r="A1298" s="16">
        <v>900886981</v>
      </c>
      <c r="B1298" s="17" t="s">
        <v>2470</v>
      </c>
    </row>
    <row r="1299" spans="1:2" x14ac:dyDescent="0.25">
      <c r="A1299" s="16">
        <v>900896160</v>
      </c>
      <c r="B1299" s="17" t="s">
        <v>2471</v>
      </c>
    </row>
    <row r="1300" spans="1:2" x14ac:dyDescent="0.25">
      <c r="A1300" s="16">
        <v>900897161</v>
      </c>
      <c r="B1300" s="17" t="s">
        <v>2472</v>
      </c>
    </row>
    <row r="1301" spans="1:2" x14ac:dyDescent="0.25">
      <c r="A1301" s="16">
        <v>900899047</v>
      </c>
      <c r="B1301" s="17" t="s">
        <v>2473</v>
      </c>
    </row>
    <row r="1302" spans="1:2" x14ac:dyDescent="0.25">
      <c r="A1302" s="16">
        <v>900903297</v>
      </c>
      <c r="B1302" s="17" t="s">
        <v>2474</v>
      </c>
    </row>
    <row r="1303" spans="1:2" x14ac:dyDescent="0.25">
      <c r="A1303" s="16">
        <v>900910993</v>
      </c>
      <c r="B1303" s="17" t="s">
        <v>2475</v>
      </c>
    </row>
    <row r="1304" spans="1:2" x14ac:dyDescent="0.25">
      <c r="A1304" s="16">
        <v>900916233</v>
      </c>
      <c r="B1304" s="17" t="s">
        <v>2476</v>
      </c>
    </row>
    <row r="1305" spans="1:2" x14ac:dyDescent="0.25">
      <c r="A1305" s="16">
        <v>900916566</v>
      </c>
      <c r="B1305" s="17" t="s">
        <v>2477</v>
      </c>
    </row>
    <row r="1306" spans="1:2" x14ac:dyDescent="0.25">
      <c r="A1306" s="16">
        <v>900922079</v>
      </c>
      <c r="B1306" s="17" t="s">
        <v>2478</v>
      </c>
    </row>
    <row r="1307" spans="1:2" x14ac:dyDescent="0.25">
      <c r="A1307" s="16">
        <v>900926094</v>
      </c>
      <c r="B1307" s="17" t="s">
        <v>2479</v>
      </c>
    </row>
    <row r="1308" spans="1:2" x14ac:dyDescent="0.25">
      <c r="A1308" s="16">
        <v>900927971</v>
      </c>
      <c r="B1308" s="17" t="s">
        <v>2480</v>
      </c>
    </row>
    <row r="1309" spans="1:2" x14ac:dyDescent="0.25">
      <c r="A1309" s="16">
        <v>900937553</v>
      </c>
      <c r="B1309" s="17" t="s">
        <v>2481</v>
      </c>
    </row>
    <row r="1310" spans="1:2" x14ac:dyDescent="0.25">
      <c r="A1310" s="16">
        <v>900937890</v>
      </c>
      <c r="B1310" s="17" t="s">
        <v>2482</v>
      </c>
    </row>
    <row r="1311" spans="1:2" x14ac:dyDescent="0.25">
      <c r="A1311" s="16">
        <v>900942256</v>
      </c>
      <c r="B1311" s="17" t="s">
        <v>2483</v>
      </c>
    </row>
    <row r="1312" spans="1:2" x14ac:dyDescent="0.25">
      <c r="A1312" s="16">
        <v>900943875</v>
      </c>
      <c r="B1312" s="17" t="s">
        <v>2484</v>
      </c>
    </row>
    <row r="1313" spans="1:2" x14ac:dyDescent="0.25">
      <c r="A1313" s="16">
        <v>900949110</v>
      </c>
      <c r="B1313" s="17" t="s">
        <v>2485</v>
      </c>
    </row>
    <row r="1314" spans="1:2" x14ac:dyDescent="0.25">
      <c r="A1314" s="16">
        <v>900954833</v>
      </c>
      <c r="B1314" s="17" t="s">
        <v>2486</v>
      </c>
    </row>
    <row r="1315" spans="1:2" x14ac:dyDescent="0.25">
      <c r="A1315" s="16">
        <v>900962337</v>
      </c>
      <c r="B1315" s="17" t="s">
        <v>2487</v>
      </c>
    </row>
    <row r="1316" spans="1:2" x14ac:dyDescent="0.25">
      <c r="A1316" s="16">
        <v>900968008</v>
      </c>
      <c r="B1316" s="17" t="s">
        <v>2488</v>
      </c>
    </row>
    <row r="1317" spans="1:2" x14ac:dyDescent="0.25">
      <c r="A1317" s="16">
        <v>900968332</v>
      </c>
      <c r="B1317" s="17" t="s">
        <v>2489</v>
      </c>
    </row>
    <row r="1318" spans="1:2" x14ac:dyDescent="0.25">
      <c r="A1318" s="16">
        <v>900980753</v>
      </c>
      <c r="B1318" s="17" t="s">
        <v>2490</v>
      </c>
    </row>
    <row r="1319" spans="1:2" x14ac:dyDescent="0.25">
      <c r="A1319" s="16">
        <v>901000150</v>
      </c>
      <c r="B1319" s="17" t="s">
        <v>2491</v>
      </c>
    </row>
    <row r="1320" spans="1:2" x14ac:dyDescent="0.25">
      <c r="A1320" s="16">
        <v>901011280</v>
      </c>
      <c r="B1320" s="17" t="s">
        <v>2492</v>
      </c>
    </row>
    <row r="1321" spans="1:2" x14ac:dyDescent="0.25">
      <c r="A1321" s="16">
        <v>901012656</v>
      </c>
      <c r="B1321" s="17" t="s">
        <v>2493</v>
      </c>
    </row>
    <row r="1322" spans="1:2" x14ac:dyDescent="0.25">
      <c r="A1322" s="16">
        <v>901017199</v>
      </c>
      <c r="B1322" s="17" t="s">
        <v>2494</v>
      </c>
    </row>
    <row r="1323" spans="1:2" x14ac:dyDescent="0.25">
      <c r="A1323" s="16">
        <v>901018058</v>
      </c>
      <c r="B1323" s="17" t="s">
        <v>2495</v>
      </c>
    </row>
    <row r="1324" spans="1:2" x14ac:dyDescent="0.25">
      <c r="A1324" s="16">
        <v>901029783</v>
      </c>
      <c r="B1324" s="17" t="s">
        <v>2496</v>
      </c>
    </row>
    <row r="1325" spans="1:2" x14ac:dyDescent="0.25">
      <c r="A1325" s="16">
        <v>901035102</v>
      </c>
      <c r="B1325" s="17" t="s">
        <v>2497</v>
      </c>
    </row>
    <row r="1326" spans="1:2" x14ac:dyDescent="0.25">
      <c r="A1326" s="16">
        <v>901063321</v>
      </c>
      <c r="B1326" s="17" t="s">
        <v>2498</v>
      </c>
    </row>
    <row r="1327" spans="1:2" x14ac:dyDescent="0.25">
      <c r="A1327" s="16">
        <v>901086083</v>
      </c>
      <c r="B1327" s="17" t="s">
        <v>2499</v>
      </c>
    </row>
    <row r="1328" spans="1:2" x14ac:dyDescent="0.25">
      <c r="A1328" s="16">
        <v>901089607</v>
      </c>
      <c r="B1328" s="17" t="s">
        <v>2500</v>
      </c>
    </row>
    <row r="1329" spans="1:2" x14ac:dyDescent="0.25">
      <c r="A1329" s="16">
        <v>901092473</v>
      </c>
      <c r="B1329" s="17" t="s">
        <v>2501</v>
      </c>
    </row>
    <row r="1330" spans="1:2" x14ac:dyDescent="0.25">
      <c r="A1330" s="16">
        <v>901130020</v>
      </c>
      <c r="B1330" s="17" t="s">
        <v>2502</v>
      </c>
    </row>
    <row r="1331" spans="1:2" x14ac:dyDescent="0.25">
      <c r="A1331" s="16">
        <v>901138915</v>
      </c>
      <c r="B1331" s="17" t="s">
        <v>2503</v>
      </c>
    </row>
    <row r="1332" spans="1:2" x14ac:dyDescent="0.25">
      <c r="A1332" s="16">
        <v>901170621</v>
      </c>
      <c r="B1332" s="17" t="s">
        <v>2504</v>
      </c>
    </row>
    <row r="1333" spans="1:2" x14ac:dyDescent="0.25">
      <c r="A1333" s="16">
        <v>901187011</v>
      </c>
      <c r="B1333" s="17" t="s">
        <v>2505</v>
      </c>
    </row>
    <row r="1334" spans="1:2" x14ac:dyDescent="0.25">
      <c r="A1334" s="16">
        <v>901196276</v>
      </c>
      <c r="B1334" s="17" t="s">
        <v>2506</v>
      </c>
    </row>
    <row r="1335" spans="1:2" x14ac:dyDescent="0.25">
      <c r="A1335" s="16">
        <v>901197145</v>
      </c>
      <c r="B1335" s="17" t="s">
        <v>2507</v>
      </c>
    </row>
    <row r="1336" spans="1:2" x14ac:dyDescent="0.25">
      <c r="A1336" s="16">
        <v>901206147</v>
      </c>
      <c r="B1336" s="17" t="s">
        <v>2508</v>
      </c>
    </row>
    <row r="1337" spans="1:2" x14ac:dyDescent="0.25">
      <c r="A1337" s="16">
        <v>901211742</v>
      </c>
      <c r="B1337" s="17" t="s">
        <v>2509</v>
      </c>
    </row>
    <row r="1338" spans="1:2" x14ac:dyDescent="0.25">
      <c r="A1338" s="16">
        <v>901223062</v>
      </c>
      <c r="B1338" s="17" t="s">
        <v>2510</v>
      </c>
    </row>
    <row r="1339" spans="1:2" x14ac:dyDescent="0.25">
      <c r="A1339" s="16">
        <v>901287646</v>
      </c>
      <c r="B1339" s="17" t="s">
        <v>2511</v>
      </c>
    </row>
    <row r="1340" spans="1:2" x14ac:dyDescent="0.25">
      <c r="A1340" s="16">
        <v>901290731</v>
      </c>
      <c r="B1340" s="17" t="s">
        <v>2512</v>
      </c>
    </row>
    <row r="1341" spans="1:2" x14ac:dyDescent="0.25">
      <c r="A1341" s="16">
        <v>901295701</v>
      </c>
      <c r="B1341" s="17" t="s">
        <v>2513</v>
      </c>
    </row>
    <row r="1342" spans="1:2" x14ac:dyDescent="0.25">
      <c r="A1342" s="16">
        <v>901298444</v>
      </c>
      <c r="B1342" s="17" t="s">
        <v>2514</v>
      </c>
    </row>
    <row r="1343" spans="1:2" x14ac:dyDescent="0.25">
      <c r="A1343" s="16">
        <v>901303049</v>
      </c>
      <c r="B1343" s="17" t="s">
        <v>2515</v>
      </c>
    </row>
    <row r="1344" spans="1:2" x14ac:dyDescent="0.25">
      <c r="A1344" s="16">
        <v>901307625</v>
      </c>
      <c r="B1344" s="17" t="s">
        <v>2516</v>
      </c>
    </row>
    <row r="1345" spans="1:2" x14ac:dyDescent="0.25">
      <c r="A1345" s="16">
        <v>901307764</v>
      </c>
      <c r="B1345" s="17" t="s">
        <v>2517</v>
      </c>
    </row>
    <row r="1346" spans="1:2" x14ac:dyDescent="0.25">
      <c r="A1346" s="16">
        <v>901312959</v>
      </c>
      <c r="B1346" s="17" t="s">
        <v>2518</v>
      </c>
    </row>
    <row r="1347" spans="1:2" x14ac:dyDescent="0.25">
      <c r="A1347" s="16">
        <v>901313164</v>
      </c>
      <c r="B1347" s="17" t="s">
        <v>2519</v>
      </c>
    </row>
    <row r="1348" spans="1:2" x14ac:dyDescent="0.25">
      <c r="A1348" s="16">
        <v>901319127</v>
      </c>
      <c r="B1348" s="17" t="s">
        <v>2520</v>
      </c>
    </row>
    <row r="1349" spans="1:2" x14ac:dyDescent="0.25">
      <c r="A1349" s="16">
        <v>901322513</v>
      </c>
      <c r="B1349" s="17" t="s">
        <v>2521</v>
      </c>
    </row>
    <row r="1350" spans="1:2" x14ac:dyDescent="0.25">
      <c r="A1350" s="16">
        <v>901322817</v>
      </c>
      <c r="B1350" s="17" t="s">
        <v>2522</v>
      </c>
    </row>
    <row r="1351" spans="1:2" x14ac:dyDescent="0.25">
      <c r="A1351" s="16">
        <v>901330756</v>
      </c>
      <c r="B1351" s="17" t="s">
        <v>2523</v>
      </c>
    </row>
    <row r="1352" spans="1:2" x14ac:dyDescent="0.25">
      <c r="A1352" s="16">
        <v>901331956</v>
      </c>
      <c r="B1352" s="17" t="s">
        <v>2524</v>
      </c>
    </row>
    <row r="1353" spans="1:2" x14ac:dyDescent="0.25">
      <c r="A1353" s="16">
        <v>901332365</v>
      </c>
      <c r="B1353" s="17" t="s">
        <v>2525</v>
      </c>
    </row>
    <row r="1354" spans="1:2" x14ac:dyDescent="0.25">
      <c r="A1354" s="16">
        <v>901332844</v>
      </c>
      <c r="B1354" s="17" t="s">
        <v>2526</v>
      </c>
    </row>
    <row r="1355" spans="1:2" x14ac:dyDescent="0.25">
      <c r="A1355" s="16">
        <v>901333323</v>
      </c>
      <c r="B1355" s="17" t="s">
        <v>2527</v>
      </c>
    </row>
    <row r="1356" spans="1:2" x14ac:dyDescent="0.25">
      <c r="A1356" s="16">
        <v>901333459</v>
      </c>
      <c r="B1356" s="17" t="s">
        <v>2528</v>
      </c>
    </row>
    <row r="1357" spans="1:2" x14ac:dyDescent="0.25">
      <c r="A1357" s="16">
        <v>901333803</v>
      </c>
      <c r="B1357" s="17" t="s">
        <v>2529</v>
      </c>
    </row>
    <row r="1358" spans="1:2" x14ac:dyDescent="0.25">
      <c r="A1358" s="16">
        <v>901334330</v>
      </c>
      <c r="B1358" s="17" t="s">
        <v>2530</v>
      </c>
    </row>
    <row r="1359" spans="1:2" x14ac:dyDescent="0.25">
      <c r="A1359" s="16">
        <v>901334506</v>
      </c>
      <c r="B1359" s="17" t="s">
        <v>2531</v>
      </c>
    </row>
    <row r="1360" spans="1:2" x14ac:dyDescent="0.25">
      <c r="A1360" s="16">
        <v>901337779</v>
      </c>
      <c r="B1360" s="17" t="s">
        <v>2532</v>
      </c>
    </row>
    <row r="1361" spans="1:2" x14ac:dyDescent="0.25">
      <c r="A1361" s="16">
        <v>901337967</v>
      </c>
      <c r="B1361" s="17" t="s">
        <v>2533</v>
      </c>
    </row>
    <row r="1362" spans="1:2" x14ac:dyDescent="0.25">
      <c r="A1362" s="16">
        <v>901340441</v>
      </c>
      <c r="B1362" s="17" t="s">
        <v>2534</v>
      </c>
    </row>
    <row r="1363" spans="1:2" x14ac:dyDescent="0.25">
      <c r="A1363" s="16">
        <v>901341992</v>
      </c>
      <c r="B1363" s="17" t="s">
        <v>2535</v>
      </c>
    </row>
    <row r="1364" spans="1:2" x14ac:dyDescent="0.25">
      <c r="A1364" s="16">
        <v>901343128</v>
      </c>
      <c r="B1364" s="17" t="s">
        <v>2536</v>
      </c>
    </row>
    <row r="1365" spans="1:2" x14ac:dyDescent="0.25">
      <c r="A1365" s="16">
        <v>901343659</v>
      </c>
      <c r="B1365" s="17" t="s">
        <v>2537</v>
      </c>
    </row>
    <row r="1366" spans="1:2" x14ac:dyDescent="0.25">
      <c r="A1366" s="16">
        <v>990659065</v>
      </c>
      <c r="B1366" s="17" t="s">
        <v>2538</v>
      </c>
    </row>
    <row r="1367" spans="1:2" x14ac:dyDescent="0.25">
      <c r="A1367" s="16">
        <v>900404019</v>
      </c>
      <c r="B1367" s="17" t="s">
        <v>2539</v>
      </c>
    </row>
    <row r="1368" spans="1:2" x14ac:dyDescent="0.25">
      <c r="A1368" s="16">
        <v>800161832</v>
      </c>
      <c r="B1368" s="17" t="s">
        <v>2540</v>
      </c>
    </row>
    <row r="1369" spans="1:2" x14ac:dyDescent="0.25">
      <c r="A1369" s="16">
        <v>900548374</v>
      </c>
      <c r="B1369" s="17" t="s">
        <v>2541</v>
      </c>
    </row>
    <row r="1370" spans="1:2" x14ac:dyDescent="0.25">
      <c r="A1370" s="16">
        <v>900119083</v>
      </c>
      <c r="B1370" s="17" t="s">
        <v>2542</v>
      </c>
    </row>
    <row r="1371" spans="1:2" x14ac:dyDescent="0.25">
      <c r="A1371" s="16">
        <v>825002350</v>
      </c>
      <c r="B1371" s="17" t="s">
        <v>2543</v>
      </c>
    </row>
    <row r="1372" spans="1:2" x14ac:dyDescent="0.25">
      <c r="A1372" s="16">
        <v>800203044</v>
      </c>
      <c r="B1372" s="17" t="s">
        <v>2544</v>
      </c>
    </row>
    <row r="1373" spans="1:2" x14ac:dyDescent="0.25">
      <c r="A1373" s="16">
        <v>823003882</v>
      </c>
      <c r="B1373" s="17" t="s">
        <v>2545</v>
      </c>
    </row>
    <row r="1374" spans="1:2" x14ac:dyDescent="0.25">
      <c r="A1374" s="16">
        <v>860018862</v>
      </c>
      <c r="B1374" s="17" t="s">
        <v>2546</v>
      </c>
    </row>
    <row r="1375" spans="1:2" x14ac:dyDescent="0.25">
      <c r="A1375" s="16">
        <v>800158061</v>
      </c>
      <c r="B1375" s="17" t="s">
        <v>2547</v>
      </c>
    </row>
    <row r="1376" spans="1:2" x14ac:dyDescent="0.25">
      <c r="A1376" s="16">
        <v>900890827</v>
      </c>
      <c r="B1376" s="17" t="s">
        <v>2548</v>
      </c>
    </row>
    <row r="1377" spans="1:2" x14ac:dyDescent="0.25">
      <c r="A1377" s="16">
        <v>830044501</v>
      </c>
      <c r="B1377" s="17" t="s">
        <v>2549</v>
      </c>
    </row>
    <row r="1378" spans="1:2" x14ac:dyDescent="0.25">
      <c r="A1378" s="16">
        <v>800239894</v>
      </c>
      <c r="B1378" s="17" t="s">
        <v>2550</v>
      </c>
    </row>
    <row r="1379" spans="1:2" x14ac:dyDescent="0.25">
      <c r="A1379" s="16">
        <v>800044589</v>
      </c>
      <c r="B1379" s="17" t="s">
        <v>2551</v>
      </c>
    </row>
    <row r="1380" spans="1:2" x14ac:dyDescent="0.25">
      <c r="A1380" s="16">
        <v>900131241</v>
      </c>
      <c r="B1380" s="17" t="s">
        <v>2552</v>
      </c>
    </row>
    <row r="1381" spans="1:2" x14ac:dyDescent="0.25">
      <c r="A1381" s="16">
        <v>900915653</v>
      </c>
      <c r="B1381" s="17" t="s">
        <v>2553</v>
      </c>
    </row>
    <row r="1382" spans="1:2" x14ac:dyDescent="0.25">
      <c r="A1382" s="16">
        <v>800156742</v>
      </c>
      <c r="B1382" s="17" t="s">
        <v>2554</v>
      </c>
    </row>
    <row r="1383" spans="1:2" x14ac:dyDescent="0.25">
      <c r="A1383" s="16">
        <v>891409065</v>
      </c>
      <c r="B1383" s="17" t="s">
        <v>2555</v>
      </c>
    </row>
    <row r="1384" spans="1:2" x14ac:dyDescent="0.25">
      <c r="A1384" s="16">
        <v>891190195</v>
      </c>
      <c r="B1384" s="17" t="s">
        <v>2556</v>
      </c>
    </row>
    <row r="1385" spans="1:2" x14ac:dyDescent="0.25">
      <c r="A1385" s="16">
        <v>890805034</v>
      </c>
      <c r="B1385" s="17" t="s">
        <v>2557</v>
      </c>
    </row>
    <row r="1386" spans="1:2" x14ac:dyDescent="0.25">
      <c r="A1386" s="16">
        <v>900399581</v>
      </c>
      <c r="B1386" s="17" t="s">
        <v>2558</v>
      </c>
    </row>
    <row r="1387" spans="1:2" x14ac:dyDescent="0.25">
      <c r="A1387" s="16">
        <v>900486066</v>
      </c>
      <c r="B1387" s="17" t="s">
        <v>2559</v>
      </c>
    </row>
    <row r="1388" spans="1:2" x14ac:dyDescent="0.25">
      <c r="A1388" s="16">
        <v>800220054</v>
      </c>
      <c r="B1388" s="17" t="s">
        <v>2560</v>
      </c>
    </row>
    <row r="1389" spans="1:2" x14ac:dyDescent="0.25">
      <c r="A1389" s="16">
        <v>800242730</v>
      </c>
      <c r="B1389" s="17" t="s">
        <v>2561</v>
      </c>
    </row>
    <row r="1390" spans="1:2" x14ac:dyDescent="0.25">
      <c r="A1390" s="16">
        <v>900217372</v>
      </c>
      <c r="B1390" s="17" t="s">
        <v>2562</v>
      </c>
    </row>
    <row r="1391" spans="1:2" x14ac:dyDescent="0.25">
      <c r="A1391" s="16">
        <v>890706125</v>
      </c>
      <c r="B1391" s="17" t="s">
        <v>2563</v>
      </c>
    </row>
    <row r="1392" spans="1:2" x14ac:dyDescent="0.25">
      <c r="A1392" s="16">
        <v>800153890</v>
      </c>
      <c r="B1392" s="17" t="s">
        <v>2564</v>
      </c>
    </row>
    <row r="1393" spans="1:2" x14ac:dyDescent="0.25">
      <c r="A1393" s="16">
        <v>900386020</v>
      </c>
      <c r="B1393" s="17" t="s">
        <v>2565</v>
      </c>
    </row>
    <row r="1394" spans="1:2" x14ac:dyDescent="0.25">
      <c r="A1394" s="16">
        <v>891500913</v>
      </c>
      <c r="B1394" s="17" t="s">
        <v>2566</v>
      </c>
    </row>
    <row r="1395" spans="1:2" x14ac:dyDescent="0.25">
      <c r="A1395" s="16">
        <v>900284184</v>
      </c>
      <c r="B1395" s="17" t="s">
        <v>2567</v>
      </c>
    </row>
    <row r="1396" spans="1:2" x14ac:dyDescent="0.25">
      <c r="A1396" s="16">
        <v>800200379</v>
      </c>
      <c r="B1396" s="17" t="s">
        <v>2568</v>
      </c>
    </row>
    <row r="1397" spans="1:2" x14ac:dyDescent="0.25">
      <c r="A1397" s="16">
        <v>809003662</v>
      </c>
      <c r="B1397" s="17" t="s">
        <v>2569</v>
      </c>
    </row>
    <row r="1398" spans="1:2" x14ac:dyDescent="0.25">
      <c r="A1398" s="16">
        <v>800228194</v>
      </c>
      <c r="B1398" s="17" t="s">
        <v>2570</v>
      </c>
    </row>
    <row r="1399" spans="1:2" x14ac:dyDescent="0.25">
      <c r="A1399" s="16">
        <v>800137682</v>
      </c>
      <c r="B1399" s="17" t="s">
        <v>2571</v>
      </c>
    </row>
    <row r="1400" spans="1:2" x14ac:dyDescent="0.25">
      <c r="A1400" s="16">
        <v>891190180</v>
      </c>
      <c r="B1400" s="17" t="s">
        <v>2572</v>
      </c>
    </row>
    <row r="1401" spans="1:2" x14ac:dyDescent="0.25">
      <c r="A1401" s="16">
        <v>800137979</v>
      </c>
      <c r="B1401" s="17" t="s">
        <v>2573</v>
      </c>
    </row>
    <row r="1402" spans="1:2" x14ac:dyDescent="0.25">
      <c r="A1402" s="16">
        <v>800055951</v>
      </c>
      <c r="B1402" s="17" t="s">
        <v>2574</v>
      </c>
    </row>
    <row r="1403" spans="1:2" x14ac:dyDescent="0.25">
      <c r="A1403" s="16">
        <v>800205898</v>
      </c>
      <c r="B1403" s="17" t="s">
        <v>2575</v>
      </c>
    </row>
    <row r="1404" spans="1:2" x14ac:dyDescent="0.25">
      <c r="A1404" s="16">
        <v>820002550</v>
      </c>
      <c r="B1404" s="17" t="s">
        <v>2576</v>
      </c>
    </row>
    <row r="1405" spans="1:2" x14ac:dyDescent="0.25">
      <c r="A1405" s="16">
        <v>806009116</v>
      </c>
      <c r="B1405" s="17" t="s">
        <v>2577</v>
      </c>
    </row>
    <row r="1406" spans="1:2" x14ac:dyDescent="0.25">
      <c r="A1406" s="16">
        <v>900192975</v>
      </c>
      <c r="B1406" s="17" t="s">
        <v>2578</v>
      </c>
    </row>
    <row r="1407" spans="1:2" x14ac:dyDescent="0.25">
      <c r="A1407" s="16">
        <v>800188651</v>
      </c>
      <c r="B1407" s="17" t="s">
        <v>2579</v>
      </c>
    </row>
    <row r="1408" spans="1:2" x14ac:dyDescent="0.25">
      <c r="A1408" s="16">
        <v>812003965</v>
      </c>
      <c r="B1408" s="17" t="s">
        <v>2580</v>
      </c>
    </row>
    <row r="1409" spans="1:2" x14ac:dyDescent="0.25">
      <c r="A1409" s="16">
        <v>900257499</v>
      </c>
      <c r="B1409" s="17" t="s">
        <v>2581</v>
      </c>
    </row>
    <row r="1410" spans="1:2" x14ac:dyDescent="0.25">
      <c r="A1410" s="16">
        <v>900149058</v>
      </c>
      <c r="B1410" s="17" t="s">
        <v>2582</v>
      </c>
    </row>
    <row r="1411" spans="1:2" x14ac:dyDescent="0.25">
      <c r="A1411" s="16">
        <v>800226976</v>
      </c>
      <c r="B1411" s="17" t="s">
        <v>2583</v>
      </c>
    </row>
    <row r="1412" spans="1:2" x14ac:dyDescent="0.25">
      <c r="A1412" s="16">
        <v>800164497</v>
      </c>
      <c r="B1412" s="17" t="s">
        <v>2584</v>
      </c>
    </row>
    <row r="1413" spans="1:2" x14ac:dyDescent="0.25">
      <c r="A1413" s="16">
        <v>818002136</v>
      </c>
      <c r="B1413" s="17" t="s">
        <v>2585</v>
      </c>
    </row>
    <row r="1414" spans="1:2" x14ac:dyDescent="0.25">
      <c r="A1414" s="16">
        <v>901245812</v>
      </c>
      <c r="B1414" s="17" t="s">
        <v>2586</v>
      </c>
    </row>
    <row r="1415" spans="1:2" x14ac:dyDescent="0.25">
      <c r="A1415" s="16">
        <v>890314970</v>
      </c>
      <c r="B1415" s="17" t="s">
        <v>2587</v>
      </c>
    </row>
    <row r="1416" spans="1:2" x14ac:dyDescent="0.25">
      <c r="A1416" s="16">
        <v>900403098</v>
      </c>
      <c r="B1416" s="17" t="s">
        <v>2588</v>
      </c>
    </row>
    <row r="1417" spans="1:2" x14ac:dyDescent="0.25">
      <c r="A1417" s="16">
        <v>800240386</v>
      </c>
      <c r="B1417" s="17" t="s">
        <v>2589</v>
      </c>
    </row>
    <row r="1418" spans="1:2" x14ac:dyDescent="0.25">
      <c r="A1418" s="16">
        <v>890115132</v>
      </c>
      <c r="B1418" s="17" t="s">
        <v>2590</v>
      </c>
    </row>
    <row r="1419" spans="1:2" x14ac:dyDescent="0.25">
      <c r="A1419" s="16">
        <v>811008200</v>
      </c>
      <c r="B1419" s="17" t="s">
        <v>2591</v>
      </c>
    </row>
    <row r="1420" spans="1:2" x14ac:dyDescent="0.25">
      <c r="A1420" s="16">
        <v>800136798</v>
      </c>
      <c r="B1420" s="17" t="s">
        <v>2592</v>
      </c>
    </row>
    <row r="1421" spans="1:2" x14ac:dyDescent="0.25">
      <c r="A1421" s="16">
        <v>800241242</v>
      </c>
      <c r="B1421" s="17" t="s">
        <v>2593</v>
      </c>
    </row>
    <row r="1422" spans="1:2" x14ac:dyDescent="0.25">
      <c r="A1422" s="16">
        <v>800197760</v>
      </c>
      <c r="B1422" s="17" t="s">
        <v>2594</v>
      </c>
    </row>
    <row r="1423" spans="1:2" x14ac:dyDescent="0.25">
      <c r="A1423" s="16">
        <v>800137102</v>
      </c>
      <c r="B1423" s="17" t="s">
        <v>2595</v>
      </c>
    </row>
    <row r="1424" spans="1:2" x14ac:dyDescent="0.25">
      <c r="A1424" s="16">
        <v>800222395</v>
      </c>
      <c r="B1424" s="17" t="s">
        <v>2596</v>
      </c>
    </row>
    <row r="1425" spans="1:2" x14ac:dyDescent="0.25">
      <c r="A1425" s="16">
        <v>830125802</v>
      </c>
      <c r="B1425" s="17" t="s">
        <v>2597</v>
      </c>
    </row>
    <row r="1426" spans="1:2" x14ac:dyDescent="0.25">
      <c r="A1426" s="16">
        <v>800188645</v>
      </c>
      <c r="B1426" s="17" t="s">
        <v>2598</v>
      </c>
    </row>
    <row r="1427" spans="1:2" x14ac:dyDescent="0.25">
      <c r="A1427" s="16">
        <v>806006345</v>
      </c>
      <c r="B1427" s="17" t="s">
        <v>2599</v>
      </c>
    </row>
    <row r="1428" spans="1:2" x14ac:dyDescent="0.25">
      <c r="A1428" s="16">
        <v>800186486</v>
      </c>
      <c r="B1428" s="17" t="s">
        <v>2600</v>
      </c>
    </row>
    <row r="1429" spans="1:2" x14ac:dyDescent="0.25">
      <c r="A1429" s="16">
        <v>800247708</v>
      </c>
      <c r="B1429" s="17" t="s">
        <v>2601</v>
      </c>
    </row>
    <row r="1430" spans="1:2" x14ac:dyDescent="0.25">
      <c r="A1430" s="16">
        <v>892099280</v>
      </c>
      <c r="B1430" s="17" t="s">
        <v>2602</v>
      </c>
    </row>
    <row r="1431" spans="1:2" x14ac:dyDescent="0.25">
      <c r="A1431" s="16">
        <v>901219075</v>
      </c>
      <c r="B1431" s="17" t="s">
        <v>2603</v>
      </c>
    </row>
    <row r="1432" spans="1:2" x14ac:dyDescent="0.25">
      <c r="A1432" s="16">
        <v>800143673</v>
      </c>
      <c r="B1432" s="17" t="s">
        <v>2604</v>
      </c>
    </row>
    <row r="1433" spans="1:2" x14ac:dyDescent="0.25">
      <c r="A1433" s="16">
        <v>890102416</v>
      </c>
      <c r="B1433" s="17" t="s">
        <v>2605</v>
      </c>
    </row>
    <row r="1434" spans="1:2" x14ac:dyDescent="0.25">
      <c r="A1434" s="16">
        <v>800232932</v>
      </c>
      <c r="B1434" s="17" t="s">
        <v>2606</v>
      </c>
    </row>
    <row r="1435" spans="1:2" x14ac:dyDescent="0.25">
      <c r="A1435" s="16">
        <v>890208542</v>
      </c>
      <c r="B1435" s="17" t="s">
        <v>2607</v>
      </c>
    </row>
    <row r="1436" spans="1:2" x14ac:dyDescent="0.25">
      <c r="A1436" s="16">
        <v>800249847</v>
      </c>
      <c r="B1436" s="17" t="s">
        <v>2608</v>
      </c>
    </row>
    <row r="1437" spans="1:2" x14ac:dyDescent="0.25">
      <c r="A1437" s="16">
        <v>813009965</v>
      </c>
      <c r="B1437" s="17" t="s">
        <v>2609</v>
      </c>
    </row>
    <row r="1438" spans="1:2" x14ac:dyDescent="0.25">
      <c r="A1438" s="16">
        <v>901290236</v>
      </c>
      <c r="B1438" s="17" t="s">
        <v>2610</v>
      </c>
    </row>
    <row r="1439" spans="1:2" x14ac:dyDescent="0.25">
      <c r="A1439" s="16">
        <v>890321783</v>
      </c>
      <c r="B1439" s="17" t="s">
        <v>2611</v>
      </c>
    </row>
  </sheetData>
  <autoFilter ref="A1:B1439"/>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09DCDB2EFBBA0F4BBF619EFCE260DDE2" ma:contentTypeVersion="4" ma:contentTypeDescription="Crear nuevo documento." ma:contentTypeScope="" ma:versionID="46780ef55b15e0e0f752e19177011212">
  <xsd:schema xmlns:xsd="http://www.w3.org/2001/XMLSchema" xmlns:xs="http://www.w3.org/2001/XMLSchema" xmlns:p="http://schemas.microsoft.com/office/2006/metadata/properties" xmlns:ns2="4fb10211-09fb-4e80-9f0b-184718d5d98c" xmlns:ns3="a65d333d-5b59-4810-bc94-b80d9325abbc" targetNamespace="http://schemas.microsoft.com/office/2006/metadata/properties" ma:root="true" ma:fieldsID="e1a10b0fddedfc620c5de2d5b7faf3b3" ns2:_="" ns3:_="">
    <xsd:import namespace="4fb10211-09fb-4e80-9f0b-184718d5d98c"/>
    <xsd:import namespace="a65d333d-5b59-4810-bc94-b80d9325abbc"/>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fb10211-09fb-4e80-9f0b-184718d5d98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a65d333d-5b59-4810-bc94-b80d9325abbc" elementFormDefault="qualified">
    <xsd:import namespace="http://schemas.microsoft.com/office/2006/documentManagement/types"/>
    <xsd:import namespace="http://schemas.microsoft.com/office/infopath/2007/PartnerControls"/>
    <xsd:element name="SharedWithUsers" ma:index="10" nillable="true" ma:displayName="Compartid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les de uso compartido"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4.xml>��< ? x m l   v e r s i o n = " 1 . 0 "   e n c o d i n g = " u t f - 1 6 " ? > < D a t a M a s h u p   x m l n s = " h t t p : / / s c h e m a s . m i c r o s o f t . c o m / D a t a M a s h u p " > A A A A A I I D A A B Q S w M E F A A C A A g A m 1 p V U a G j U q q j A A A A 9 Q A A A B I A H A B D b 2 5 m a W c v U G F j a 2 F n Z S 5 4 b W w g o h g A K K A U A A A A A A A A A A A A A A A A A A A A A A A A A A A A h Y 9 B D o I w F E S v Q v 6 e F l E j I Z + y Y C v R x M S 4 b U q F R i i G F s v d X H g k r y B G U X c u Z 9 5 b z N y v N 0 y H p v Y u s j O q 1 Q n M S A C e 1 K I t l C 4 T 6 O 3 R j y B l u O X i x E v p j b I 2 8 W C K B C p r z z G l z j n i 5 q T t S h o G w Y w e 8 v V O V L L h 8 J H V f 9 l X 2 l i u h Q S G + 9 c Y F p J o S V a L c R L S q c N c 6 S 8 P R / a k P y V m f W 3 7 T j J p / G y D d I p I 3 x f Y A 1 B L A w Q U A A I A C A C b W l V R 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m 1 p V U U Q q l Y Z 9 A A A A o Q A A A B M A H A B G b 3 J t d W x h c y 9 T Z W N 0 a W 9 u M S 5 t I K I Y A C i g F A A A A A A A A A A A A A A A A A A A A A A A A A A A A C t O T S 7 J z M 9 T C I b Q h t a 8 X L x c x R m J R a k p C i G J S T m J x m Y K t g o 5 q S W 8 X A p A 4 F + U m Z 6 a B x R x r U h O z d F z L i 0 q S s 0 r C c 8 v y k 7 K z 8 / W 0 K y O 9 k v M T b V V g m p V i q 2 N d s 7 P K w G q i d W B m K C s F J J Z k K + Q n J i b l J m Y k q 8 E N E t J i Z c r M w + 7 t D U A U E s B A i 0 A F A A C A A g A m 1 p V U a G j U q q j A A A A 9 Q A A A B I A A A A A A A A A A A A A A A A A A A A A A E N v b m Z p Z y 9 Q Y W N r Y W d l L n h t b F B L A Q I t A B Q A A g A I A J t a V V E P y u m r p A A A A O k A A A A T A A A A A A A A A A A A A A A A A O 8 A A A B b Q 2 9 u d G V u d F 9 U e X B l c 1 0 u e G 1 s U E s B A i 0 A F A A C A A g A m 1 p V U U Q q l Y Z 9 A A A A o Q A A A B M A A A A A A A A A A A A A A A A A 4 A E A A E Z v c m 1 1 b G F z L 1 N l Y 3 R p b 2 4 x L m 1 Q S w U G A A A A A A M A A w D C A A A A q g 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y Q c A A A A A A A C n B w 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g L z 4 8 L 0 l 0 Z W 0 + P E l 0 Z W 0 + P E l 0 Z W 1 M b 2 N h d G l v b j 4 8 S X R l b V R 5 c G U + R m 9 y b X V s Y T w v S X R l b V R 5 c G U + P E l 0 Z W 1 Q Y X R o P l N l Y 3 R p b 2 4 x L 1 R h Y m x h M z Y 8 L 0 l 0 Z W 1 Q Y X R o P j w v S X R l b U x v Y 2 F 0 a W 9 u P j x T d G F i b G V F b n R y a W V z P j x F b n R y e S B U e X B l P S J J c 1 B y a X Z h d G U i I F Z h b H V l P S J s M C I g L z 4 8 R W 5 0 c n k g V H l w Z T 0 i R m l s b E V u Y W J s Z W Q i I F Z h b H V l P S J s M C I g L z 4 8 R W 5 0 c n k g V H l w Z T 0 i R m l s b E 9 i a m V j d F R 5 c G U i I F Z h b H V l P S J z Q 2 9 u b m V j d G l v b k 9 u b H k i I C 8 + P E V u d H J 5 I F R 5 c G U 9 I k Z p b G x U b 0 R h d G F N b 2 R l b E V u Y W J s Z W Q i I F Z h b H V l P S J s M C I g L z 4 8 R W 5 0 c n k g V H l w Z T 0 i Q n V m Z m V y T m V 4 d F J l Z n J l c 2 g i I F Z h b H V l P S J s M S I g L z 4 8 R W 5 0 c n k g V H l w Z T 0 i U m V z d W x 0 V H l w Z S I g V m F s d W U 9 I n N U Z X h 0 I i A v P j x F b n R y e S B U e X B l P S J O Y W 1 l V X B k Y X R l Z E F m d G V y R m l s b C I g V m F s d W U 9 I m w w I i A v P j x F b n R y e S B U e X B l P S J O Y X Z p Z 2 F 0 a W 9 u U 3 R l c E 5 h b W U i I F Z h b H V l P S J z T m F 2 Z W d h Y 2 n D s 2 4 i I C 8 + P E V u d H J 5 I F R 5 c G U 9 I k Z p b G x l Z E N v b X B s Z X R l U m V z d W x 0 V G 9 X b 3 J r c 2 h l Z X Q i I F Z h b H V l P S J s M S I g L z 4 8 R W 5 0 c n k g V H l w Z T 0 i Q W R k Z W R U b 0 R h d G F N b 2 R l b C I g V m F s d W U 9 I m w w I i A v P j x F b n R y e S B U e X B l P S J G a W x s Q 2 9 1 b n Q i I F Z h b H V l P S J s M S I g L z 4 8 R W 5 0 c n k g V H l w Z T 0 i R m l s b E V y c m 9 y Q 2 9 k Z S I g V m F s d W U 9 I n N V b m t u b 3 d u I i A v P j x F b n R y e S B U e X B l P S J G a W x s R X J y b 3 J D b 3 V u d C I g V m F s d W U 9 I m w w I i A v P j x F b n R y e S B U e X B l P S J G a W x s T G F z d F V w Z G F 0 Z W Q i I F Z h b H V l P S J k M j A y M C 0 x M C 0 y M V Q x N j o y M D o 0 M S 4 z O D c 0 N T Y 3 W i I g L z 4 8 R W 5 0 c n k g V H l w Z T 0 i R m l s b E N v b H V t b l R 5 c G V z I i B W Y W x 1 Z T 0 i c 0 J n P T 0 i I C 8 + P E V u d H J 5 I F R 5 c G U 9 I k Z p b G x D b 2 x 1 b W 5 O Y W 1 l c y I g V m F s d W U 9 I n N b J n F 1 b 3 Q 7 V G F i b G E z N i Z x d W 9 0 O 1 0 i I C 8 + P E V u d H J 5 I F R 5 c G U 9 I k Z p b G x T d G F 0 d X M i I F Z h b H V l P S J z Q 2 9 t c G x l d G U i I C 8 + P E V u d H J 5 I F R 5 c G U 9 I l J l b G F 0 a W 9 u c 2 h p c E l u Z m 9 D b 2 5 0 Y W l u Z X I i I F Z h b H V l P S J z e y Z x d W 9 0 O 2 N v b H V t b k N v d W 5 0 J n F 1 b 3 Q 7 O j E s J n F 1 b 3 Q 7 a 2 V 5 Q 2 9 s d W 1 u T m F t Z X M m c X V v d D s 6 W 1 0 s J n F 1 b 3 Q 7 c X V l c n l S Z W x h d G l v b n N o a X B z J n F 1 b 3 Q 7 O l t d L C Z x d W 9 0 O 2 N v b H V t b k l k Z W 5 0 a X R p Z X M m c X V v d D s 6 W y Z x d W 9 0 O 1 N l Y 3 R p b 2 4 x L 1 R h Y m x h M z Y v Q X V 0 b 1 J l b W 9 2 Z W R D b 2 x 1 b W 5 z M S 5 7 V G F i b G E z N i w w f S Z x d W 9 0 O 1 0 s J n F 1 b 3 Q 7 Q 2 9 s d W 1 u Q 2 9 1 b n Q m c X V v d D s 6 M S w m c X V v d D t L Z X l D b 2 x 1 b W 5 O Y W 1 l c y Z x d W 9 0 O z p b X S w m c X V v d D t D b 2 x 1 b W 5 J Z G V u d G l 0 a W V z J n F 1 b 3 Q 7 O l s m c X V v d D t T Z W N 0 a W 9 u M S 9 U Y W J s Y T M 2 L 0 F 1 d G 9 S Z W 1 v d m V k Q 2 9 s d W 1 u c z E u e 1 R h Y m x h M z Y s M H 0 m c X V v d D t d L C Z x d W 9 0 O 1 J l b G F 0 a W 9 u c 2 h p c E l u Z m 8 m c X V v d D s 6 W 1 1 9 I i A v P j w v U 3 R h Y m x l R W 5 0 c m l l c z 4 8 L 0 l 0 Z W 0 + P E l 0 Z W 0 + P E l 0 Z W 1 M b 2 N h d G l v b j 4 8 S X R l b V R 5 c G U + R m 9 y b X V s Y T w v S X R l b V R 5 c G U + P E l 0 Z W 1 Q Y X R o P l N l Y 3 R p b 2 4 x L 1 R h Y m x h M z Y v T 3 J p Z 2 V u P C 9 J d G V t U G F 0 a D 4 8 L 0 l 0 Z W 1 M b 2 N h d G l v b j 4 8 U 3 R h Y m x l R W 5 0 c m l l c y A v P j w v S X R l b T 4 8 S X R l b T 4 8 S X R l b U x v Y 2 F 0 a W 9 u P j x J d G V t V H l w Z T 5 G b 3 J t d W x h P C 9 J d G V t V H l w Z T 4 8 S X R l b V B h d G g + U 2 V j d G l v b j E v V G F i b G E z N i 9 U a X B v J T I w Y 2 F t Y m l h Z G 8 8 L 0 l 0 Z W 1 Q Y X R o P j w v S X R l b U x v Y 2 F 0 a W 9 u P j x T d G F i b G V F b n R y a W V z I C 8 + P C 9 J d G V t P j w v S X R l b X M + P C 9 M b 2 N h b F B h Y 2 t h Z 2 V N Z X R h Z G F 0 Y U Z p b G U + F g A A A F B L B Q Y A A A A A A A A A A A A A A A A A A A A A A A A m A Q A A A Q A A A N C M n d 8 B F d E R j H o A w E / C l + s B A A A A R s 6 N a J w q z k y 0 g N w Y 4 A x t R g A A A A A C A A A A A A A Q Z g A A A A E A A C A A A A A / X Z L l J k M W m w k i L u T K k W z 6 + L r F k 5 s z I j u F x z a 2 7 L T S D Q A A A A A O g A A A A A I A A C A A A A C 2 P c 5 R B t C 4 b O X p G R 3 W v n g t 0 O s 1 G 5 M Q K D G M P 0 U n a T z l j V A A A A C u F k L H 9 d M R A y D g 0 M F m h 5 W R j 1 d S e i x 8 g k a 0 0 x l 4 y H T 0 e b C l X j m A W w e 0 / Q T O G 9 7 F + O r s x T v + K L 9 k p 7 z 5 V 2 J f l 0 + a 8 w m w N v o 3 c 9 C i 3 Z B Y t y C Z K 0 A A A A D I Y Y + 3 s i c i 1 g x z B n P l D F j n 0 0 D n E u D 9 C f X 2 r c v r 1 h t T T Z v p e G d 0 W o m V X r 2 R y S 9 7 w q W N N K B 0 M 9 d M z D b z 4 E M L D o p F < / D a t a M a s h u p > 
</file>

<file path=customXml/itemProps1.xml><?xml version="1.0" encoding="utf-8"?>
<ds:datastoreItem xmlns:ds="http://schemas.openxmlformats.org/officeDocument/2006/customXml" ds:itemID="{51C46654-DC4C-4DC6-8721-0C687CB4DB6F}">
  <ds:schemaRefs>
    <ds:schemaRef ds:uri="http://schemas.microsoft.com/sharepoint/v3/contenttype/forms"/>
  </ds:schemaRefs>
</ds:datastoreItem>
</file>

<file path=customXml/itemProps2.xml><?xml version="1.0" encoding="utf-8"?>
<ds:datastoreItem xmlns:ds="http://schemas.openxmlformats.org/officeDocument/2006/customXml" ds:itemID="{5CD265D0-F4C9-4EAC-A8AA-E1E3DC14A70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fb10211-09fb-4e80-9f0b-184718d5d98c"/>
    <ds:schemaRef ds:uri="a65d333d-5b59-4810-bc94-b80d9325abb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68BC7B1A-D9B2-44FB-A624-0211F9080949}">
  <ds:schemaRefs>
    <ds:schemaRef ds:uri="http://purl.org/dc/elements/1.1/"/>
    <ds:schemaRef ds:uri="http://schemas.microsoft.com/office/2006/documentManagement/types"/>
    <ds:schemaRef ds:uri="4fb10211-09fb-4e80-9f0b-184718d5d98c"/>
    <ds:schemaRef ds:uri="http://purl.org/dc/terms/"/>
    <ds:schemaRef ds:uri="http://schemas.microsoft.com/office/infopath/2007/PartnerControls"/>
    <ds:schemaRef ds:uri="http://schemas.openxmlformats.org/package/2006/metadata/core-properties"/>
    <ds:schemaRef ds:uri="a65d333d-5b59-4810-bc94-b80d9325abbc"/>
    <ds:schemaRef ds:uri="http://schemas.microsoft.com/office/2006/metadata/properties"/>
    <ds:schemaRef ds:uri="http://www.w3.org/XML/1998/namespace"/>
    <ds:schemaRef ds:uri="http://purl.org/dc/dcmitype/"/>
  </ds:schemaRefs>
</ds:datastoreItem>
</file>

<file path=customXml/itemProps4.xml><?xml version="1.0" encoding="utf-8"?>
<ds:datastoreItem xmlns:ds="http://schemas.openxmlformats.org/officeDocument/2006/customXml" ds:itemID="{C23AF758-FE66-4139-95C9-C5B2D76273A0}">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9</vt:i4>
      </vt:variant>
      <vt:variant>
        <vt:lpstr>Rangos con nombre</vt:lpstr>
      </vt:variant>
      <vt:variant>
        <vt:i4>289</vt:i4>
      </vt:variant>
    </vt:vector>
  </HeadingPairs>
  <TitlesOfParts>
    <vt:vector size="298" baseType="lpstr">
      <vt:lpstr>Integrante_1</vt:lpstr>
      <vt:lpstr>Integrante_2</vt:lpstr>
      <vt:lpstr>Integrante_3</vt:lpstr>
      <vt:lpstr>Integrante_4</vt:lpstr>
      <vt:lpstr>Integrante_5</vt:lpstr>
      <vt:lpstr>Integrante_6</vt:lpstr>
      <vt:lpstr>Listas</vt:lpstr>
      <vt:lpstr>ListasDpto-Mpio</vt:lpstr>
      <vt:lpstr>EAS</vt:lpstr>
      <vt:lpstr>AMAZONAS</vt:lpstr>
      <vt:lpstr>ANTIOQUIA</vt:lpstr>
      <vt:lpstr>ARAUCA</vt:lpstr>
      <vt:lpstr>Integrante_1!Área_de_impresión</vt:lpstr>
      <vt:lpstr>Integrante_2!Área_de_impresión</vt:lpstr>
      <vt:lpstr>Integrante_3!Área_de_impresión</vt:lpstr>
      <vt:lpstr>Integrante_4!Área_de_impresión</vt:lpstr>
      <vt:lpstr>Integrante_5!Área_de_impresión</vt:lpstr>
      <vt:lpstr>Integrante_6!Área_de_impresión</vt:lpstr>
      <vt:lpstr>ATLÁNTICO</vt:lpstr>
      <vt:lpstr>BOGOTÁ_D.C.</vt:lpstr>
      <vt:lpstr>BOLÍVAR</vt:lpstr>
      <vt:lpstr>BOYACÁ</vt:lpstr>
      <vt:lpstr>CALDAS</vt:lpstr>
      <vt:lpstr>CAQUETÁ</vt:lpstr>
      <vt:lpstr>CASANARE</vt:lpstr>
      <vt:lpstr>CAUCA</vt:lpstr>
      <vt:lpstr>CESAR</vt:lpstr>
      <vt:lpstr>CHOCÓ</vt:lpstr>
      <vt:lpstr>CÓRDOBA</vt:lpstr>
      <vt:lpstr>CUNDINAMARCA</vt:lpstr>
      <vt:lpstr>DEPARTAMENTO</vt:lpstr>
      <vt:lpstr>Integrante_2!DEPeseldt1</vt:lpstr>
      <vt:lpstr>Integrante_3!DEPeseldt1</vt:lpstr>
      <vt:lpstr>Integrante_4!DEPeseldt1</vt:lpstr>
      <vt:lpstr>Integrante_5!DEPeseldt1</vt:lpstr>
      <vt:lpstr>Integrante_6!DEPeseldt1</vt:lpstr>
      <vt:lpstr>DEPeseldt1</vt:lpstr>
      <vt:lpstr>Integrante_2!DEPeseldt10</vt:lpstr>
      <vt:lpstr>Integrante_3!DEPeseldt10</vt:lpstr>
      <vt:lpstr>Integrante_4!DEPeseldt10</vt:lpstr>
      <vt:lpstr>Integrante_5!DEPeseldt10</vt:lpstr>
      <vt:lpstr>Integrante_6!DEPeseldt10</vt:lpstr>
      <vt:lpstr>DEPeseldt10</vt:lpstr>
      <vt:lpstr>Integrante_2!DEPeseldt11</vt:lpstr>
      <vt:lpstr>Integrante_3!DEPeseldt11</vt:lpstr>
      <vt:lpstr>Integrante_4!DEPeseldt11</vt:lpstr>
      <vt:lpstr>Integrante_5!DEPeseldt11</vt:lpstr>
      <vt:lpstr>Integrante_6!DEPeseldt11</vt:lpstr>
      <vt:lpstr>DEPeseldt11</vt:lpstr>
      <vt:lpstr>Integrante_2!DEPeseldt12</vt:lpstr>
      <vt:lpstr>Integrante_3!DEPeseldt12</vt:lpstr>
      <vt:lpstr>Integrante_4!DEPeseldt12</vt:lpstr>
      <vt:lpstr>Integrante_5!DEPeseldt12</vt:lpstr>
      <vt:lpstr>Integrante_6!DEPeseldt12</vt:lpstr>
      <vt:lpstr>DEPeseldt12</vt:lpstr>
      <vt:lpstr>Integrante_2!DEPeseldt13</vt:lpstr>
      <vt:lpstr>Integrante_3!DEPeseldt13</vt:lpstr>
      <vt:lpstr>Integrante_4!DEPeseldt13</vt:lpstr>
      <vt:lpstr>Integrante_5!DEPeseldt13</vt:lpstr>
      <vt:lpstr>Integrante_6!DEPeseldt13</vt:lpstr>
      <vt:lpstr>DEPeseldt13</vt:lpstr>
      <vt:lpstr>Integrante_2!DEPeseldt14</vt:lpstr>
      <vt:lpstr>Integrante_3!DEPeseldt14</vt:lpstr>
      <vt:lpstr>Integrante_4!DEPeseldt14</vt:lpstr>
      <vt:lpstr>Integrante_5!DEPeseldt14</vt:lpstr>
      <vt:lpstr>Integrante_6!DEPeseldt14</vt:lpstr>
      <vt:lpstr>DEPeseldt14</vt:lpstr>
      <vt:lpstr>Integrante_2!DEPeseldt15</vt:lpstr>
      <vt:lpstr>Integrante_3!DEPeseldt15</vt:lpstr>
      <vt:lpstr>Integrante_4!DEPeseldt15</vt:lpstr>
      <vt:lpstr>Integrante_5!DEPeseldt15</vt:lpstr>
      <vt:lpstr>Integrante_6!DEPeseldt15</vt:lpstr>
      <vt:lpstr>DEPeseldt15</vt:lpstr>
      <vt:lpstr>Integrante_2!DEPeseldt16</vt:lpstr>
      <vt:lpstr>Integrante_3!DEPeseldt16</vt:lpstr>
      <vt:lpstr>Integrante_4!DEPeseldt16</vt:lpstr>
      <vt:lpstr>Integrante_5!DEPeseldt16</vt:lpstr>
      <vt:lpstr>Integrante_6!DEPeseldt16</vt:lpstr>
      <vt:lpstr>DEPeseldt16</vt:lpstr>
      <vt:lpstr>Integrante_2!DEPeseldt2</vt:lpstr>
      <vt:lpstr>Integrante_3!DEPeseldt2</vt:lpstr>
      <vt:lpstr>Integrante_4!DEPeseldt2</vt:lpstr>
      <vt:lpstr>Integrante_5!DEPeseldt2</vt:lpstr>
      <vt:lpstr>Integrante_6!DEPeseldt2</vt:lpstr>
      <vt:lpstr>DEPeseldt2</vt:lpstr>
      <vt:lpstr>Integrante_2!DEPeseldt3</vt:lpstr>
      <vt:lpstr>Integrante_3!DEPeseldt3</vt:lpstr>
      <vt:lpstr>Integrante_4!DEPeseldt3</vt:lpstr>
      <vt:lpstr>Integrante_5!DEPeseldt3</vt:lpstr>
      <vt:lpstr>Integrante_6!DEPeseldt3</vt:lpstr>
      <vt:lpstr>DEPeseldt3</vt:lpstr>
      <vt:lpstr>Integrante_2!DEPeseldt4</vt:lpstr>
      <vt:lpstr>Integrante_3!DEPeseldt4</vt:lpstr>
      <vt:lpstr>Integrante_4!DEPeseldt4</vt:lpstr>
      <vt:lpstr>Integrante_5!DEPeseldt4</vt:lpstr>
      <vt:lpstr>Integrante_6!DEPeseldt4</vt:lpstr>
      <vt:lpstr>DEPeseldt4</vt:lpstr>
      <vt:lpstr>Integrante_2!DEPeseldt5</vt:lpstr>
      <vt:lpstr>Integrante_3!DEPeseldt5</vt:lpstr>
      <vt:lpstr>Integrante_4!DEPeseldt5</vt:lpstr>
      <vt:lpstr>Integrante_5!DEPeseldt5</vt:lpstr>
      <vt:lpstr>Integrante_6!DEPeseldt5</vt:lpstr>
      <vt:lpstr>DEPeseldt5</vt:lpstr>
      <vt:lpstr>Integrante_2!DEPeseldt6</vt:lpstr>
      <vt:lpstr>Integrante_3!DEPeseldt6</vt:lpstr>
      <vt:lpstr>Integrante_4!DEPeseldt6</vt:lpstr>
      <vt:lpstr>Integrante_5!DEPeseldt6</vt:lpstr>
      <vt:lpstr>Integrante_6!DEPeseldt6</vt:lpstr>
      <vt:lpstr>DEPeseldt6</vt:lpstr>
      <vt:lpstr>Integrante_2!DEPeseldt7</vt:lpstr>
      <vt:lpstr>Integrante_3!DEPeseldt7</vt:lpstr>
      <vt:lpstr>Integrante_4!DEPeseldt7</vt:lpstr>
      <vt:lpstr>Integrante_5!DEPeseldt7</vt:lpstr>
      <vt:lpstr>Integrante_6!DEPeseldt7</vt:lpstr>
      <vt:lpstr>DEPeseldt7</vt:lpstr>
      <vt:lpstr>Integrante_2!DEPeseldt8</vt:lpstr>
      <vt:lpstr>Integrante_3!DEPeseldt8</vt:lpstr>
      <vt:lpstr>Integrante_4!DEPeseldt8</vt:lpstr>
      <vt:lpstr>Integrante_5!DEPeseldt8</vt:lpstr>
      <vt:lpstr>Integrante_6!DEPeseldt8</vt:lpstr>
      <vt:lpstr>DEPeseldt8</vt:lpstr>
      <vt:lpstr>Integrante_2!DEPeseldt9</vt:lpstr>
      <vt:lpstr>Integrante_3!DEPeseldt9</vt:lpstr>
      <vt:lpstr>Integrante_4!DEPeseldt9</vt:lpstr>
      <vt:lpstr>Integrante_5!DEPeseldt9</vt:lpstr>
      <vt:lpstr>Integrante_6!DEPeseldt9</vt:lpstr>
      <vt:lpstr>DEPeseldt9</vt:lpstr>
      <vt:lpstr>Integrante_2!deptosel100</vt:lpstr>
      <vt:lpstr>Integrante_3!deptosel100</vt:lpstr>
      <vt:lpstr>Integrante_4!deptosel100</vt:lpstr>
      <vt:lpstr>Integrante_5!deptosel100</vt:lpstr>
      <vt:lpstr>Integrante_6!deptosel100</vt:lpstr>
      <vt:lpstr>deptosel100</vt:lpstr>
      <vt:lpstr>Integrante_2!DptoSel0</vt:lpstr>
      <vt:lpstr>Integrante_3!DptoSel0</vt:lpstr>
      <vt:lpstr>Integrante_4!DptoSel0</vt:lpstr>
      <vt:lpstr>Integrante_5!DptoSel0</vt:lpstr>
      <vt:lpstr>Integrante_6!DptoSel0</vt:lpstr>
      <vt:lpstr>DptoSel0</vt:lpstr>
      <vt:lpstr>Integrante_2!DptoSel0ut2</vt:lpstr>
      <vt:lpstr>Integrante_3!DptoSel0ut2</vt:lpstr>
      <vt:lpstr>Integrante_4!DptoSel0ut2</vt:lpstr>
      <vt:lpstr>Integrante_5!DptoSel0ut2</vt:lpstr>
      <vt:lpstr>Integrante_6!DptoSel0ut2</vt:lpstr>
      <vt:lpstr>DptoSel0ut2</vt:lpstr>
      <vt:lpstr>Integrante_1!DptoSel1</vt:lpstr>
      <vt:lpstr>Integrante_2!DptoSel1</vt:lpstr>
      <vt:lpstr>Integrante_3!DptoSel1</vt:lpstr>
      <vt:lpstr>Integrante_4!DptoSel1</vt:lpstr>
      <vt:lpstr>Integrante_5!DptoSel1</vt:lpstr>
      <vt:lpstr>Integrante_6!DptoSel1</vt:lpstr>
      <vt:lpstr>Integrante_1!DptoSel10</vt:lpstr>
      <vt:lpstr>Integrante_2!DptoSel10</vt:lpstr>
      <vt:lpstr>Integrante_3!DptoSel10</vt:lpstr>
      <vt:lpstr>Integrante_4!DptoSel10</vt:lpstr>
      <vt:lpstr>Integrante_5!DptoSel10</vt:lpstr>
      <vt:lpstr>Integrante_6!DptoSel10</vt:lpstr>
      <vt:lpstr>Integrante_1!DptoSel11</vt:lpstr>
      <vt:lpstr>Integrante_2!DptoSel11</vt:lpstr>
      <vt:lpstr>Integrante_3!DptoSel11</vt:lpstr>
      <vt:lpstr>Integrante_4!DptoSel11</vt:lpstr>
      <vt:lpstr>Integrante_5!DptoSel11</vt:lpstr>
      <vt:lpstr>Integrante_6!DptoSel11</vt:lpstr>
      <vt:lpstr>Integrante_1!DptoSel12</vt:lpstr>
      <vt:lpstr>Integrante_2!DptoSel12</vt:lpstr>
      <vt:lpstr>Integrante_3!DptoSel12</vt:lpstr>
      <vt:lpstr>Integrante_4!DptoSel12</vt:lpstr>
      <vt:lpstr>Integrante_5!DptoSel12</vt:lpstr>
      <vt:lpstr>Integrante_6!DptoSel12</vt:lpstr>
      <vt:lpstr>Integrante_1!DptoSel13</vt:lpstr>
      <vt:lpstr>Integrante_2!DptoSel13</vt:lpstr>
      <vt:lpstr>Integrante_3!DptoSel13</vt:lpstr>
      <vt:lpstr>Integrante_4!DptoSel13</vt:lpstr>
      <vt:lpstr>Integrante_5!DptoSel13</vt:lpstr>
      <vt:lpstr>Integrante_6!DptoSel13</vt:lpstr>
      <vt:lpstr>Integrante_1!DptoSel14</vt:lpstr>
      <vt:lpstr>Integrante_2!DptoSel14</vt:lpstr>
      <vt:lpstr>Integrante_3!DptoSel14</vt:lpstr>
      <vt:lpstr>Integrante_4!DptoSel14</vt:lpstr>
      <vt:lpstr>Integrante_5!DptoSel14</vt:lpstr>
      <vt:lpstr>Integrante_6!DptoSel14</vt:lpstr>
      <vt:lpstr>Integrante_1!DptoSel15</vt:lpstr>
      <vt:lpstr>Integrante_2!DptoSel15</vt:lpstr>
      <vt:lpstr>Integrante_3!DptoSel15</vt:lpstr>
      <vt:lpstr>Integrante_4!DptoSel15</vt:lpstr>
      <vt:lpstr>Integrante_5!DptoSel15</vt:lpstr>
      <vt:lpstr>Integrante_6!DptoSel15</vt:lpstr>
      <vt:lpstr>Integrante_1!DptoSel16</vt:lpstr>
      <vt:lpstr>Integrante_2!DptoSel16</vt:lpstr>
      <vt:lpstr>Integrante_3!DptoSel16</vt:lpstr>
      <vt:lpstr>Integrante_4!DptoSel16</vt:lpstr>
      <vt:lpstr>Integrante_5!DptoSel16</vt:lpstr>
      <vt:lpstr>Integrante_6!DptoSel16</vt:lpstr>
      <vt:lpstr>Integrante_1!DptoSel17</vt:lpstr>
      <vt:lpstr>Integrante_2!DptoSel17</vt:lpstr>
      <vt:lpstr>Integrante_3!DptoSel17</vt:lpstr>
      <vt:lpstr>Integrante_4!DptoSel17</vt:lpstr>
      <vt:lpstr>Integrante_5!DptoSel17</vt:lpstr>
      <vt:lpstr>Integrante_6!DptoSel17</vt:lpstr>
      <vt:lpstr>Integrante_1!DptoSel18</vt:lpstr>
      <vt:lpstr>Integrante_2!DptoSel18</vt:lpstr>
      <vt:lpstr>Integrante_3!DptoSel18</vt:lpstr>
      <vt:lpstr>Integrante_4!DptoSel18</vt:lpstr>
      <vt:lpstr>Integrante_5!DptoSel18</vt:lpstr>
      <vt:lpstr>Integrante_6!DptoSel18</vt:lpstr>
      <vt:lpstr>Integrante_1!DptoSel19</vt:lpstr>
      <vt:lpstr>Integrante_3!DptoSel19</vt:lpstr>
      <vt:lpstr>Integrante_4!DptoSel19</vt:lpstr>
      <vt:lpstr>Integrante_5!DptoSel19</vt:lpstr>
      <vt:lpstr>Integrante_6!DptoSel19</vt:lpstr>
      <vt:lpstr>Integrante_1!DptoSel2</vt:lpstr>
      <vt:lpstr>Integrante_2!DptoSel2</vt:lpstr>
      <vt:lpstr>Integrante_3!DptoSel2</vt:lpstr>
      <vt:lpstr>Integrante_4!DptoSel2</vt:lpstr>
      <vt:lpstr>Integrante_5!DptoSel2</vt:lpstr>
      <vt:lpstr>Integrante_6!DptoSel2</vt:lpstr>
      <vt:lpstr>Integrante_1!DptoSel20</vt:lpstr>
      <vt:lpstr>Integrante_2!DptoSel20</vt:lpstr>
      <vt:lpstr>Integrante_3!DptoSel20</vt:lpstr>
      <vt:lpstr>Integrante_4!DptoSel20</vt:lpstr>
      <vt:lpstr>Integrante_5!DptoSel20</vt:lpstr>
      <vt:lpstr>Integrante_6!DptoSel20</vt:lpstr>
      <vt:lpstr>Integrante_1!DptoSel3</vt:lpstr>
      <vt:lpstr>Integrante_2!DptoSel3</vt:lpstr>
      <vt:lpstr>Integrante_3!DptoSel3</vt:lpstr>
      <vt:lpstr>Integrante_4!DptoSel3</vt:lpstr>
      <vt:lpstr>Integrante_5!DptoSel3</vt:lpstr>
      <vt:lpstr>Integrante_6!DptoSel3</vt:lpstr>
      <vt:lpstr>Integrante_1!DptoSel4</vt:lpstr>
      <vt:lpstr>Integrante_2!DptoSel4</vt:lpstr>
      <vt:lpstr>Integrante_3!DptoSel4</vt:lpstr>
      <vt:lpstr>Integrante_4!DptoSel4</vt:lpstr>
      <vt:lpstr>Integrante_5!DptoSel4</vt:lpstr>
      <vt:lpstr>Integrante_6!DptoSel4</vt:lpstr>
      <vt:lpstr>Integrante_1!DptoSel5</vt:lpstr>
      <vt:lpstr>Integrante_2!DptoSel5</vt:lpstr>
      <vt:lpstr>Integrante_3!DptoSel5</vt:lpstr>
      <vt:lpstr>Integrante_4!DptoSel5</vt:lpstr>
      <vt:lpstr>Integrante_5!DptoSel5</vt:lpstr>
      <vt:lpstr>Integrante_6!DptoSel5</vt:lpstr>
      <vt:lpstr>Integrante_1!DptoSel6</vt:lpstr>
      <vt:lpstr>Integrante_2!DptoSel6</vt:lpstr>
      <vt:lpstr>Integrante_3!DptoSel6</vt:lpstr>
      <vt:lpstr>Integrante_4!DptoSel6</vt:lpstr>
      <vt:lpstr>Integrante_5!DptoSel6</vt:lpstr>
      <vt:lpstr>Integrante_6!DptoSel6</vt:lpstr>
      <vt:lpstr>Integrante_1!DptoSel7</vt:lpstr>
      <vt:lpstr>Integrante_2!DptoSel7</vt:lpstr>
      <vt:lpstr>Integrante_3!DptoSel7</vt:lpstr>
      <vt:lpstr>Integrante_4!DptoSel7</vt:lpstr>
      <vt:lpstr>Integrante_5!DptoSel7</vt:lpstr>
      <vt:lpstr>Integrante_6!DptoSel7</vt:lpstr>
      <vt:lpstr>Integrante_1!DptoSel8</vt:lpstr>
      <vt:lpstr>Integrante_2!DptoSel8</vt:lpstr>
      <vt:lpstr>Integrante_3!DptoSel8</vt:lpstr>
      <vt:lpstr>Integrante_4!DptoSel8</vt:lpstr>
      <vt:lpstr>Integrante_5!DptoSel8</vt:lpstr>
      <vt:lpstr>Integrante_6!DptoSel8</vt:lpstr>
      <vt:lpstr>Integrante_1!DptoSel9</vt:lpstr>
      <vt:lpstr>Integrante_2!DptoSel9</vt:lpstr>
      <vt:lpstr>Integrante_3!DptoSel9</vt:lpstr>
      <vt:lpstr>Integrante_4!DptoSel9</vt:lpstr>
      <vt:lpstr>Integrante_5!DptoSel9</vt:lpstr>
      <vt:lpstr>Integrante_6!DptoSel9</vt:lpstr>
      <vt:lpstr>Integrante_2!DptoSelut30</vt:lpstr>
      <vt:lpstr>Integrante_3!DptoSelut30</vt:lpstr>
      <vt:lpstr>Integrante_4!DptoSelut30</vt:lpstr>
      <vt:lpstr>Integrante_5!DptoSelut30</vt:lpstr>
      <vt:lpstr>Integrante_6!DptoSelut30</vt:lpstr>
      <vt:lpstr>DptoSelut30</vt:lpstr>
      <vt:lpstr>eas</vt:lpstr>
      <vt:lpstr>easnit</vt:lpstr>
      <vt:lpstr>GUAINÍA</vt:lpstr>
      <vt:lpstr>GUAVIARE</vt:lpstr>
      <vt:lpstr>HUILA</vt:lpstr>
      <vt:lpstr>LA_GUAJIRA</vt:lpstr>
      <vt:lpstr>MAGDALENA</vt:lpstr>
      <vt:lpstr>META</vt:lpstr>
      <vt:lpstr>NACIONAL</vt:lpstr>
      <vt:lpstr>NARIÑO</vt:lpstr>
      <vt:lpstr>NORTE_DE_SANTANDER</vt:lpstr>
      <vt:lpstr>PUTUMAYO</vt:lpstr>
      <vt:lpstr>QUINDÍO</vt:lpstr>
      <vt:lpstr>RISARALDA</vt:lpstr>
      <vt:lpstr>SAN_ANDRÉS_Y_PROVIDENCIA</vt:lpstr>
      <vt:lpstr>SANTANDER</vt:lpstr>
      <vt:lpstr>SinoA</vt:lpstr>
      <vt:lpstr>SUCRE</vt:lpstr>
      <vt:lpstr>Integrante_1!Títulos_a_imprimir</vt:lpstr>
      <vt:lpstr>Integrante_2!Títulos_a_imprimir</vt:lpstr>
      <vt:lpstr>Integrante_3!Títulos_a_imprimir</vt:lpstr>
      <vt:lpstr>Integrante_4!Títulos_a_imprimir</vt:lpstr>
      <vt:lpstr>Integrante_5!Títulos_a_imprimir</vt:lpstr>
      <vt:lpstr>Integrante_6!Títulos_a_imprimir</vt:lpstr>
      <vt:lpstr>TOLIMA</vt:lpstr>
      <vt:lpstr>VALLE_DEL_CAUCA</vt:lpstr>
      <vt:lpstr>VAUPÉS</vt:lpstr>
      <vt:lpstr>VICHADA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Cesar López Villada</dc:creator>
  <cp:lastModifiedBy>user</cp:lastModifiedBy>
  <cp:lastPrinted>2020-12-29T18:27:23Z</cp:lastPrinted>
  <dcterms:created xsi:type="dcterms:W3CDTF">2020-10-14T21:57:42Z</dcterms:created>
  <dcterms:modified xsi:type="dcterms:W3CDTF">2020-12-29T18:28:46Z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0x01010009DCDB2EFBBA0F4BBF619EFCE260DDE2</vt:lpwstr>
  </property>
</Properties>
</file>