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esktop\"/>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<sst xmlns="http://schemas.openxmlformats.org/spreadsheetml/2006/main" count="3077" uniqueCount="2692">
  <si>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</si>
  <si>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</si>
  <si>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</si>
  <si>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</si>
  <si>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</si>
  <si>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</si>
  <si>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</si>
  <si>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</si>
  <si>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</si>
  <si>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</si>
  <si>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</si>
  <si>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</si>
  <si>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</si>
  <si>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</si>
  <si>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</si>
  <si>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</si>
  <si>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</si>
  <si>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</si>
  <si>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</si>
  <si>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</si>
  <si>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</si>
  <si>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</si>
  <si>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</si>
  <si>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</si>
  <si>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</si>
  <si>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</si>
  <si>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</si>
  <si>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</si>
  <si>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</si>
  <si>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</si>
  <si>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</si>
  <si>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</si>
  <si>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</si>
  <si>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</si>
  <si>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</si>
  <si>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</si>
  <si>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</si>
  <si>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</si>
  <si>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</si>
  <si>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</si>
  <si>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</si>
  <si>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</si>
  <si>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</si>
  <si>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</si>
  <si>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</si>
  <si>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</si>
  <si>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</si>
  <si>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</si>
  <si>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</si>
  <si>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</si>
  <si>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</si>
  <si>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</si>
  <si>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</si>
  <si>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</si>
  <si>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</si>
  <si>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</si>
  <si>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</si>
  <si>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</si>
  <si>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</si>
  <si>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</si>
  <si>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</si>
  <si>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</si>
  <si>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</si>
  <si>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</si>
  <si>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</si>
  <si>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</si>
  <si>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</si>
  <si>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</si>
  <si>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</si>
  <si>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</si>
  <si>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</si>
  <si>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</si>
  <si>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</si>
  <si>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</si>
  <si>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</si>
  <si>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</si>
  <si>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</si>
  <si>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</si>
  <si>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</si>
  <si>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</si>
  <si>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</si>
  <si>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</si>
  <si>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</si>
  <si>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</si>
  <si>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</si>
  <si>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</si>
  <si>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</si>
  <si>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</si>
  <si>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</si>
  <si>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</si>
  <si>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</si>
  <si>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</si>
  <si>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</si>
  <si>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</si>
  <si>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</si>
  <si>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</si>
  <si>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</si>
  <si>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</si>
  <si>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</si>
  <si>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</si>
  <si>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</si>
  <si>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</si>
  <si>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</si>
  <si>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</si>
  <si>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</si>
  <si>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</si>
  <si>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</si>
  <si>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</si>
  <si>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</si>
  <si>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</si>
  <si>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</si>
  <si>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</si>
  <si>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</si>
  <si>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</si>
  <si>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</si>
  <si>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</si>
  <si>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</si>
  <si>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</si>
  <si>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</si>
  <si>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</si>
  <si>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</si>
  <si>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</si>
  <si>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</si>
  <si>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</si>
  <si>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</si>
  <si>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</si>
  <si>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</si>
  <si>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</si>
  <si>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</si>
  <si>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</si>
  <si>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</si>
  <si>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</si>
  <si>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</si>
  <si>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</si>
  <si>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</si>
  <si>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</si>
  <si>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</si>
  <si>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</si>
  <si>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</si>
  <si>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</si>
  <si>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</si>
  <si>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</si>
  <si>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</si>
  <si>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</si>
  <si>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</si>
  <si>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</si>
  <si>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</si>
  <si>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</si>
  <si>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</si>
  <si>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</si>
  <si>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</si>
  <si>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</si>
  <si>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</si>
  <si>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</si>
  <si>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</si>
  <si>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</si>
  <si>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</si>
  <si>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</si>
  <si>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</si>
  <si>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</si>
  <si>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</si>
  <si>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</si>
  <si>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</si>
  <si>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</si>
  <si>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</si>
  <si>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</si>
  <si>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</si>
  <si>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</si>
  <si>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</si>
  <si>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</si>
  <si>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</si>
  <si>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</si>
  <si>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</si>
  <si>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</si>
  <si>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</si>
  <si>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</si>
  <si>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</si>
  <si>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</si>
  <si>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</si>
  <si>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</si>
  <si>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</si>
  <si>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</si>
  <si>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</si>
  <si>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</si>
  <si>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</si>
  <si>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</si>
  <si>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</si>
  <si>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</si>
  <si>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</si>
  <si>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</si>
  <si>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</si>
  <si>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</si>
  <si>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</si>
  <si>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</si>
  <si>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</si>
  <si>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</si>
  <si>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</si>
  <si>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</si>
  <si>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</si>
  <si>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</si>
  <si>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</si>
  <si>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</si>
  <si>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</si>
  <si>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</si>
  <si>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</si>
  <si>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</si>
  <si>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</si>
  <si>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</si>
  <si>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</si>
  <si>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</si>
  <si>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</si>
  <si>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</si>
  <si>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</si>
  <si>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</si>
  <si>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</si>
  <si>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</si>
  <si>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</si>
  <si>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</si>
  <si>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</si>
  <si>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</si>
  <si>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</si>
  <si>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</si>
  <si>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</si>
  <si>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</si>
  <si>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</si>
  <si>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</si>
  <si>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</si>
  <si>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</si>
  <si>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</si>
  <si>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</si>
  <si>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</si>
  <si>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</si>
  <si>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</si>
  <si>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</si>
  <si>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</si>
  <si>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</si>
  <si>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</si>
  <si>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</si>
  <si>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</si>
  <si>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</si>
  <si>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</si>
  <si>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</si>
  <si>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</si>
  <si>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</si>
  <si>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</si>
  <si>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</si>
  <si>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</si>
  <si>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</si>
  <si>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</si>
  <si>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</si>
  <si>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</si>
  <si>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</si>
  <si>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</si>
  <si>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</si>
  <si>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</si>
  <si>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</si>
  <si>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</si>
  <si>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</si>
  <si>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</si>
  <si>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</si>
  <si>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</si>
  <si>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</si>
  <si>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</si>
  <si>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</si>
  <si>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</si>
  <si>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</si>
  <si>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</si>
  <si>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</si>
  <si>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</si>
  <si>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</si>
  <si>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</si>
  <si>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</si>
  <si>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</si>
  <si>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</si>
  <si>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</si>
  <si>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</si>
  <si>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</si>
  <si>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</si>
  <si>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</si>
  <si>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</si>
  <si>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</si>
  <si>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</si>
  <si>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</si>
  <si>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</si>
  <si>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</si>
  <si>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</si>
  <si>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</si>
  <si>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</si>
  <si>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</si>
  <si>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</si>
  <si>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</si>
  <si>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</si>
  <si>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</si>
  <si>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</si>
  <si>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</si>
  <si>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</si>
  <si>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</si>
  <si>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</si>
  <si>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</si>
  <si>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</si>
  <si>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</si>
  <si>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</si>
  <si>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</si>
  <si>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</si>
  <si>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</si>
  <si>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</si>
  <si>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</si>
  <si>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</si>
  <si>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</si>
  <si>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</si>
  <si>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</si>
  <si>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</si>
  <si>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</si>
  <si>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</si>
  <si>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</si>
  <si>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</si>
  <si>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</si>
  <si>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</si>
  <si>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</si>
  <si>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</si>
  <si>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</si>
  <si>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</si>
  <si>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</si>
  <si>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</si>
  <si>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</si>
  <si>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</si>
  <si>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</si>
  <si>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</si>
  <si>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</si>
  <si>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</si>
  <si>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</si>
  <si>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</si>
  <si>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</si>
  <si>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</si>
  <si>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</si>
  <si>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</si>
  <si>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</si>
  <si>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</si>
  <si>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</si>
  <si>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</si>
  <si>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</si>
  <si>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</si>
  <si>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</si>
  <si>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</si>
  <si>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</si>
  <si>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</si>
  <si>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</si>
  <si>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</si>
  <si>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</si>
  <si>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</si>
  <si>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</si>
  <si>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</si>
  <si>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</si>
  <si>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</si>
  <si>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</si>
  <si>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</si>
  <si>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</si>
  <si>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</si>
  <si>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</si>
  <si>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</si>
  <si>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</si>
  <si>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</si>
  <si>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</si>
  <si>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</si>
  <si>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</si>
  <si>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</si>
  <si>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</si>
  <si>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</si>
  <si>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</si>
  <si>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</si>
  <si>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</si>
  <si>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</si>
  <si>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</si>
  <si>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</si>
  <si>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</si>
  <si>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</si>
  <si>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</si>
  <si>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</si>
  <si>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</si>
  <si>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</si>
  <si>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</si>
  <si>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</si>
  <si>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</si>
  <si>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</si>
  <si>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</si>
  <si>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</si>
  <si>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</si>
  <si>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</si>
  <si>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</si>
  <si>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</si>
  <si>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</si>
  <si>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</si>
  <si>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</si>
  <si>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</si>
  <si>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</si>
  <si>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</si>
  <si>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</si>
  <si>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</si>
  <si>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</si>
  <si>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</si>
  <si>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</si>
  <si>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</si>
  <si>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</si>
  <si>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</si>
  <si>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</si>
  <si>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</si>
  <si>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</si>
  <si>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</si>
  <si>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</si>
  <si>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</si>
  <si>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</si>
  <si>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</si>
  <si>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</si>
  <si>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</si>
  <si>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</si>
  <si>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</si>
  <si>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</si>
  <si>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</si>
  <si>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</si>
  <si>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</si>
  <si>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</si>
  <si>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</si>
  <si>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</si>
  <si>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</si>
  <si>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</si>
  <si>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</si>
  <si>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</si>
  <si>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</si>
  <si>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</si>
  <si>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</si>
  <si>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</si>
  <si>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</si>
  <si>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</si>
  <si>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</si>
  <si>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</si>
  <si>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</si>
  <si>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</si>
  <si>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</si>
  <si>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</si>
  <si>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</si>
  <si>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</si>
  <si>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</si>
  <si>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</si>
  <si>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</si>
  <si>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</si>
  <si>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</si>
  <si>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</si>
  <si>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</si>
  <si>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</si>
  <si>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</si>
  <si>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</si>
  <si>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</si>
  <si>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</si>
  <si>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</si>
  <si>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</si>
  <si>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</si>
  <si>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</si>
  <si>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</si>
  <si>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</si>
  <si>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</si>
  <si>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</si>
  <si>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</si>
  <si>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</si>
  <si>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</si>
  <si>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</si>
  <si>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</si>
  <si>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</si>
  <si>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</si>
  <si>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</si>
  <si>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</si>
  <si>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</si>
  <si>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</si>
  <si>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</si>
  <si>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</si>
  <si>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</si>
  <si>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</si>
  <si>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</si>
  <si>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</si>
  <si>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</si>
  <si>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</si>
  <si>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</si>
  <si>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</si>
  <si>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</si>
  <si>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</si>
  <si>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</si>
  <si>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</si>
  <si>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</si>
  <si>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</si>
  <si>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</si>
  <si>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</si>
  <si>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</si>
  <si>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</si>
  <si>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</si>
  <si>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</si>
  <si>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</si>
  <si>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</si>
  <si>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</si>
  <si>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</si>
  <si>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</si>
  <si>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</si>
  <si>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</si>
  <si>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</si>
  <si>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</si>
  <si>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</si>
  <si>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</si>
  <si>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</si>
  <si>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</si>
  <si>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</si>
  <si>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</si>
  <si>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</si>
  <si>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</si>
  <si>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</si>
  <si>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</si>
  <si>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</si>
  <si>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</si>
  <si>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</si>
  <si>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</si>
  <si>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</si>
  <si>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</si>
  <si>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</si>
  <si>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</si>
  <si>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</si>
  <si>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</si>
  <si>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</si>
  <si>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</si>
  <si>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</si>
  <si>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</si>
  <si>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</si>
  <si>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</si>
  <si>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</si>
  <si>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</si>
  <si>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</si>
  <si>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</si>
  <si>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</si>
  <si>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</si>
  <si>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</si>
  <si>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</si>
  <si>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</si>
  <si>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</si>
  <si>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</si>
  <si>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</si>
  <si>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</si>
  <si>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</si>
  <si>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</si>
  <si>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</si>
  <si>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</si>
  <si>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</si>
  <si>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</si>
  <si>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</si>
  <si>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</si>
  <si>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</si>
  <si>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</si>
  <si>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</si>
  <si>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</si>
  <si>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</si>
  <si>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</si>
  <si>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</si>
  <si>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</si>
  <si>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</si>
  <si>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</si>
  <si>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</si>
  <si>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</si>
  <si>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</si>
  <si>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</si>
  <si>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</si>
  <si>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</si>
  <si>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</si>
  <si>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</si>
  <si>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</si>
  <si>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</si>
  <si>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</si>
  <si>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</si>
  <si>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</si>
  <si>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</si>
  <si>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</si>
  <si>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</si>
  <si>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</si>
  <si>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</si>
  <si>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</si>
  <si>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</si>
  <si>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</si>
  <si>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</si>
  <si>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</si>
  <si>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</si>
  <si>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</si>
  <si>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</si>
  <si>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</si>
  <si>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</si>
  <si>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</si>
  <si>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</si>
  <si>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</si>
  <si>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</si>
  <si>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</si>
  <si>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</si>
  <si>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</si>
  <si>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</si>
  <si>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</si>
  <si>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</si>
  <si>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</si>
  <si>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</si>
  <si>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</si>
  <si>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</si>
  <si>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</si>
  <si>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</si>
  <si>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</si>
  <si>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</si>
  <si>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</si>
  <si>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</si>
  <si>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</si>
  <si>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</si>
  <si>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</si>
  <si>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</si>
  <si>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</si>
  <si>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</si>
  <si>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</si>
  <si>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</si>
  <si>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</si>
  <si>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</si>
  <si>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</si>
  <si>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</si>
  <si>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</si>
  <si>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</si>
  <si>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</si>
  <si>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</si>
  <si>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</si>
  <si>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</si>
  <si>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</si>
  <si>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</si>
  <si>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</si>
  <si>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</si>
  <si>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</si>
  <si>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</si>
  <si>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</si>
  <si>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</si>
  <si>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</si>
  <si>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</si>
  <si>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</si>
  <si>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</si>
  <si>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</si>
  <si>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</si>
  <si>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</si>
  <si>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</si>
  <si>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</si>
  <si>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</si>
  <si>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</si>
  <si>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</si>
  <si>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</si>
  <si>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</si>
  <si>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</si>
  <si>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</si>
  <si>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</si>
  <si>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</si>
  <si>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</si>
  <si>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</si>
  <si>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</si>
  <si>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</si>
  <si>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</si>
  <si>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</si>
  <si>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</si>
  <si>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</si>
  <si>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</si>
  <si>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</si>
  <si>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</si>
  <si>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</si>
  <si>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</si>
  <si>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</si>
  <si>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</si>
  <si>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</si>
  <si>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</si>
  <si>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</si>
  <si>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</si>
  <si>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</si>
  <si>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</si>
  <si>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</si>
  <si>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</si>
  <si>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</si>
  <si>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</si>
  <si>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</si>
  <si>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</si>
  <si>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</si>
  <si>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</si>
  <si>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</si>
  <si>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</si>
  <si>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</si>
  <si>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</si>
  <si>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</si>
  <si>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</si>
  <si>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</si>
  <si>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</si>
  <si>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</si>
  <si>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</si>
  <si>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</si>
  <si>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</si>
  <si>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</si>
  <si>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</si>
  <si>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</si>
  <si>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</si>
  <si>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</si>
  <si>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</si>
  <si>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</si>
  <si>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</si>
  <si>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</si>
  <si>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</si>
  <si>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</si>
  <si>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</si>
  <si>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</si>
  <si>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</si>
  <si>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</si>
  <si>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</si>
  <si>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</si>
  <si>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</si>
  <si>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</si>
  <si>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</si>
  <si>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</si>
  <si>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</si>
  <si>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</si>
  <si>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</si>
  <si>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</si>
  <si>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</si>
  <si>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</si>
  <si>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</si>
  <si>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</si>
  <si>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</si>
  <si>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</si>
  <si>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</si>
  <si>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</si>
  <si>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</si>
  <si>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</si>
  <si>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</si>
  <si>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</si>
  <si>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</si>
  <si>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</si>
  <si>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</si>
  <si>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</si>
  <si>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</si>
  <si>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</si>
  <si>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</si>
  <si>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</si>
  <si>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</si>
  <si>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</si>
  <si>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</si>
  <si>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</si>
  <si>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</si>
  <si>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</si>
  <si>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</si>
  <si>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</si>
  <si>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</si>
  <si>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</si>
  <si>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</si>
  <si>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</si>
  <si>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</si>
  <si>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</si>
  <si>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</si>
  <si>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</si>
  <si>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</si>
  <si>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</si>
  <si>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</si>
  <si>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</si>
  <si>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</si>
  <si>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</si>
  <si>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</si>
  <si>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</si>
  <si>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</si>
  <si>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</si>
  <si>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</si>
  <si>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</si>
  <si>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</si>
  <si>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</si>
  <si>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</si>
  <si>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</si>
  <si>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</si>
  <si>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</si>
  <si>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</si>
  <si>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</si>
  <si>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</si>
  <si>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</si>
  <si>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</si>
  <si>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</si>
  <si>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</si>
  <si>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</si>
  <si>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</si>
  <si>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</si>
  <si>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</si>
  <si>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</si>
  <si>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</si>
  <si>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</si>
  <si>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</si>
  <si>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</si>
  <si>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</si>
  <si>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</si>
  <si>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</si>
  <si>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</si>
  <si>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</si>
  <si>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</si>
  <si>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</si>
  <si>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</si>
  <si>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</si>
  <si>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</si>
  <si>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</si>
  <si>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</si>
  <si>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</si>
  <si>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</si>
  <si>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</si>
  <si>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</si>
  <si>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</si>
  <si>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</si>
  <si>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</si>
  <si>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</si>
  <si>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</si>
  <si>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</si>
  <si>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</si>
  <si>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</si>
  <si>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</si>
  <si>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</si>
  <si>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</si>
  <si>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</si>
  <si>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</si>
  <si>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</si>
  <si>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</si>
  <si>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</si>
  <si>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</si>
  <si>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</si>
  <si>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</si>
  <si>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</si>
  <si>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</si>
  <si>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</si>
  <si>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</si>
  <si>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</si>
  <si>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</si>
  <si>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</si>
  <si>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</si>
  <si>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</si>
  <si>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</si>
  <si>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</si>
  <si>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</si>
  <si>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</si>
  <si>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</si>
  <si>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</si>
  <si>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</si>
  <si>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</si>
  <si>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</si>
  <si>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</si>
  <si>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</si>
  <si>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</si>
  <si>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</si>
  <si>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</si>
  <si>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</si>
  <si>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</si>
  <si>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</si>
  <si>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</si>
  <si>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</si>
  <si>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</si>
  <si>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</si>
  <si>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</si>
  <si>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</si>
  <si>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</si>
  <si>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</si>
  <si>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</si>
  <si>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</si>
  <si>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</si>
  <si>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</si>
  <si>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</si>
  <si>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</si>
  <si>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</si>
  <si>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</si>
  <si>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</si>
  <si>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</si>
  <si>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</si>
  <si>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</si>
  <si>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</si>
  <si>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</si>
  <si>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</si>
  <si>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</si>
  <si>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</si>
  <si>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</si>
  <si>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</si>
  <si>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</si>
  <si>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</si>
  <si>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</si>
  <si>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</si>
  <si>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</si>
  <si>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</si>
  <si>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</si>
  <si>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</si>
  <si>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</si>
  <si>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</si>
  <si>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</si>
  <si>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</si>
  <si>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</si>
  <si>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</si>
  <si>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</si>
  <si>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</si>
  <si>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</si>
  <si>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</si>
  <si>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</si>
  <si>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</si>
  <si>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</si>
  <si>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</si>
  <si>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</si>
  <si>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</si>
  <si>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</si>
  <si>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</si>
  <si>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</si>
  <si>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</si>
  <si>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</si>
  <si>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</si>
  <si>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</si>
  <si>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</si>
  <si>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</si>
  <si>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</si>
  <si>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</si>
  <si>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</si>
  <si>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</si>
  <si>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</si>
  <si>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</si>
  <si>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</si>
  <si>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</si>
  <si>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</si>
  <si>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</si>
  <si>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</si>
  <si>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</si>
  <si>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</si>
  <si>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</si>
  <si>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</si>
  <si>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</si>
  <si>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</si>
  <si>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</si>
  <si>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</si>
  <si>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</si>
  <si>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</si>
  <si>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</si>
  <si>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</si>
  <si>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</si>
  <si>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</si>
  <si>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</si>
  <si>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</si>
  <si>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</si>
  <si>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</si>
  <si>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</si>
  <si>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</si>
  <si>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</si>
  <si>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</si>
  <si>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</si>
  <si>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</si>
  <si>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</si>
  <si>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</si>
  <si>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</si>
  <si>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</si>
  <si>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</si>
  <si>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</si>
  <si>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</si>
  <si>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</si>
  <si>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</si>
  <si>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</si>
  <si>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</si>
  <si>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</si>
  <si>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</si>
  <si>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</si>
  <si>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</si>
  <si>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</si>
  <si>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</si>
  <si>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</si>
  <si>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</si>
  <si>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</si>
  <si>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</si>
  <si>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</si>
  <si>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</si>
  <si>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</si>
  <si>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</si>
  <si>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</si>
  <si>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</si>
  <si>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</si>
  <si>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</si>
  <si>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</si>
  <si>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</si>
  <si>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</si>
  <si>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</si>
  <si>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</si>
  <si>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</si>
  <si>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</si>
  <si>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</si>
  <si>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</si>
  <si>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</si>
  <si>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</si>
  <si>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</si>
  <si>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</si>
  <si>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</si>
  <si>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</si>
  <si>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</si>
  <si>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</si>
  <si>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</si>
  <si>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</si>
  <si>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</si>
  <si>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</si>
  <si>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</si>
  <si>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</si>
  <si>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</si>
  <si>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</si>
  <si>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</si>
  <si>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</si>
  <si>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</si>
  <si>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</si>
  <si>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</si>
  <si>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</si>
  <si>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</si>
  <si>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</si>
  <si>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</si>
  <si>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</si>
  <si>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</si>
  <si>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</si>
  <si>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</si>
  <si>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</si>
  <si>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</si>
  <si>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</si>
  <si>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</si>
  <si>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</si>
  <si>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</si>
  <si>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</si>
  <si>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</si>
  <si>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</si>
  <si>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</si>
  <si>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</si>
  <si>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</si>
  <si>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</si>
  <si>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</si>
  <si>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</si>
  <si>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</si>
  <si>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</si>
  <si>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</si>
  <si>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</si>
  <si>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</si>
  <si>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</si>
  <si>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</si>
  <si>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</si>
  <si>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</si>
  <si>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</si>
  <si>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</si>
  <si>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</si>
  <si>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</si>
  <si>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</si>
  <si>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</si>
  <si>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</si>
  <si>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</si>
  <si>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</si>
  <si>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</si>
  <si>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</si>
  <si>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</si>
  <si>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</si>
  <si>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</si>
  <si>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</si>
  <si>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</si>
  <si>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</si>
  <si>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</si>
  <si>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</si>
  <si>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</si>
  <si>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</si>
  <si>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</si>
  <si>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</si>
  <si>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</si>
  <si>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</si>
  <si>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</si>
  <si>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</si>
  <si>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</si>
  <si>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</si>
  <si>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</si>
  <si>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</si>
  <si>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</si>
  <si>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</si>
  <si>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</si>
  <si>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</si>
  <si>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</si>
  <si>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</si>
  <si>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</si>
  <si>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</si>
  <si>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</si>
  <si>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</si>
  <si>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</si>
  <si>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</si>
  <si>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</si>
  <si>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</si>
  <si>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</si>
  <si>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</si>
  <si>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</si>
  <si>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</si>
  <si>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</si>
  <si>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</si>
  <si>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</si>
  <si>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</si>
  <si>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</si>
  <si>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</si>
  <si>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</si>
  <si>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</si>
  <si>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</si>
  <si>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</si>
  <si>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</si>
  <si>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</si>
  <si>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</si>
  <si>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</si>
  <si>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</si>
  <si>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</si>
  <si>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</si>
  <si>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</si>
  <si>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</si>
  <si>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</si>
  <si>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</si>
  <si>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</si>
  <si>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</si>
  <si>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</si>
  <si>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</si>
  <si>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</si>
  <si>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</si>
  <si>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</si>
  <si>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</si>
  <si>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</si>
  <si>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</si>
  <si>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</si>
  <si>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</si>
  <si>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</si>
  <si>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</si>
  <si>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</si>
  <si>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</si>
  <si>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</si>
  <si>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</si>
  <si>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</si>
  <si>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</si>
  <si>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</si>
  <si>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</si>
  <si>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</si>
  <si>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</si>
  <si>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</si>
  <si>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</si>
  <si>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</si>
  <si>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</si>
  <si>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</si>
  <si>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</si>
  <si>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</si>
  <si>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</si>
  <si>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</si>
  <si>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</si>
  <si>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</si>
  <si>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</si>
  <si>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</si>
  <si>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</si>
  <si>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</si>
  <si>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</si>
  <si>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</si>
  <si>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</si>
  <si>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</si>
  <si>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</si>
  <si>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</si>
  <si>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</si>
  <si>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</si>
  <si>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</si>
  <si>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</si>
  <si>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</si>
  <si>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</si>
  <si>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</si>
  <si>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</si>
  <si>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</si>
  <si>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</si>
  <si>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</si>
  <si>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</si>
  <si>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</si>
  <si>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</si>
  <si>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</si>
  <si>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</si>
  <si>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</si>
  <si>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</si>
  <si>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</si>
  <si>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</si>
  <si>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</si>
  <si>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</si>
  <si>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</si>
  <si>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</si>
  <si>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</si>
  <si>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</si>
  <si>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</si>
  <si>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</si>
  <si>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</si>
  <si>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</si>
  <si>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</si>
  <si>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</si>
  <si>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</si>
  <si>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</si>
  <si>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</si>
  <si>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</si>
  <si>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</si>
  <si>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</si>
  <si>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</si>
  <si>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</si>
  <si>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</si>
  <si>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</si>
  <si>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</si>
  <si>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</si>
  <si>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</si>
  <si>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</si>
  <si>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</si>
  <si>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</si>
  <si>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</si>
  <si>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</si>
  <si>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</si>
  <si>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</si>
  <si>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</si>
  <si>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</si>
  <si>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</si>
  <si>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</si>
  <si>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</si>
  <si>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</si>
  <si>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</si>
  <si>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</si>
  <si>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</si>
  <si>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</si>
  <si>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</si>
  <si>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</si>
  <si>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</si>
  <si>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</si>
  <si>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</si>
  <si>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</si>
  <si>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</si>
  <si>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</si>
  <si>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</si>
  <si>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</si>
  <si>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</si>
  <si>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</si>
  <si>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</si>
  <si>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</si>
  <si>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</si>
  <si>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</si>
  <si>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</si>
  <si>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</si>
  <si>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</si>
  <si>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</si>
  <si>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</si>
  <si>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</si>
  <si>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</si>
  <si>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</si>
  <si>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</si>
  <si>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</si>
  <si>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</si>
  <si>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</si>
  <si>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</si>
  <si>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</si>
  <si>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</si>
  <si>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</si>
  <si>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</si>
  <si>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</si>
  <si>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</si>
  <si>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</si>
  <si>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</si>
  <si>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</si>
  <si>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</si>
  <si>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</si>
  <si>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</si>
  <si>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</si>
  <si>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</si>
  <si>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</si>
  <si>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</si>
  <si>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</si>
  <si>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</si>
  <si>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</si>
  <si>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</si>
  <si>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</si>
  <si>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</si>
  <si>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</si>
  <si>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</si>
  <si>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</si>
  <si>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</si>
  <si>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</si>
  <si>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</si>
  <si>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</si>
  <si>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</si>
  <si>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</si>
  <si>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</si>
  <si>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</si>
  <si>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</si>
  <si>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</si>
  <si>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</si>
  <si>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</si>
  <si>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</si>
  <si>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</si>
  <si>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</si>
  <si>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</si>
  <si>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</si>
  <si>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</si>
  <si>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</si>
  <si>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</si>
  <si>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</si>
  <si>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</si>
  <si>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</si>
  <si>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</si>
  <si>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</si>
  <si>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</si>
  <si>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</si>
  <si>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</si>
  <si>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</si>
  <si>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</si>
  <si>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</si>
  <si>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</si>
  <si>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</si>
  <si>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</si>
  <si>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</si>
  <si>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</si>
  <si>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</si>
  <si>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</si>
  <si>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</si>
  <si>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</si>
  <si>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</si>
  <si>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</si>
  <si>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</si>
  <si>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</si>
  <si>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</si>
  <si>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</si>
  <si>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</si>
  <si>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</si>
  <si>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</si>
  <si>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</si>
  <si>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</si>
  <si>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</si>
  <si>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</si>
  <si>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</si>
  <si>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</si>
  <si>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</si>
  <si>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</si>
  <si>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</si>
  <si>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</si>
  <si>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</si>
  <si>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</si>
  <si>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</si>
  <si>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</si>
  <si>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</si>
  <si>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</si>
  <si>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</si>
  <si>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</si>
  <si>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</si>
  <si>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</si>
  <si>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</si>
  <si>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</si>
  <si>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</si>
  <si>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</si>
  <si>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</si>
  <si>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</si>
  <si>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</si>
  <si>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</si>
  <si>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</si>
  <si>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</si>
  <si>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</si>
  <si>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</si>
  <si>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</si>
  <si>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</si>
  <si>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</si>
  <si>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</si>
  <si>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</si>
  <si>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</si>
  <si>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</si>
  <si>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</si>
  <si>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</si>
  <si>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</si>
  <si>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</si>
  <si>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</si>
  <si>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</si>
  <si>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</si>
  <si>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</si>
  <si>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</si>
  <si>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</si>
  <si>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</si>
  <si>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</si>
  <si>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</si>
  <si>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</si>
  <si>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</si>
  <si>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</si>
  <si>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</si>
  <si>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</si>
  <si>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</si>
  <si>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</si>
  <si>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</si>
  <si>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</si>
  <si>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</si>
  <si>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</si>
  <si>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</si>
  <si>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</si>
  <si>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</si>
  <si>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</si>
  <si>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</si>
  <si>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</si>
  <si>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</si>
  <si>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</si>
  <si>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</si>
  <si>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</si>
  <si>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</si>
  <si>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</si>
  <si>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</si>
  <si>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</si>
  <si>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</si>
  <si>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</si>
  <si>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</si>
  <si>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</si>
  <si>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</si>
  <si>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</si>
  <si>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</si>
  <si>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</si>
  <si>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</si>
  <si>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</si>
  <si>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</si>
  <si>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</si>
  <si>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</si>
  <si>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</si>
  <si>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</si>
  <si>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</si>
  <si>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</si>
  <si>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</si>
  <si>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</si>
  <si>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</si>
  <si>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</si>
  <si>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</si>
  <si>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</si>
  <si>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</si>
  <si>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</si>
  <si>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</si>
  <si>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</si>
  <si>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</si>
  <si>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</si>
  <si>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</si>
  <si>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</si>
  <si>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</si>
  <si>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</si>
  <si>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</si>
  <si>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</si>
  <si>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</si>
  <si>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</si>
  <si>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</si>
  <si>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</si>
  <si>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</si>
  <si>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</si>
  <si>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</si>
  <si>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</si>
  <si>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</si>
  <si>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</si>
  <si>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</si>
  <si>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</si>
  <si>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</si>
  <si>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</si>
  <si>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</si>
  <si>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</si>
  <si>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</si>
  <si>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</si>
  <si>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</si>
  <si>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</si>
  <si>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</si>
  <si>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</si>
  <si>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</si>
  <si>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</si>
  <si>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</si>
  <si>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</si>
  <si>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</si>
  <si>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</si>
  <si>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</si>
  <si>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</si>
  <si>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</si>
  <si>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</si>
  <si>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</si>
  <si>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</si>
  <si>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</si>
  <si>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</si>
  <si>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</si>
  <si>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</si>
  <si>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</si>
  <si>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</si>
  <si>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</si>
  <si>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</si>
  <si>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</si>
  <si>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</si>
  <si>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</si>
  <si>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</si>
  <si>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</si>
  <si>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</si>
  <si>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</si>
  <si>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</si>
  <si>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</si>
  <si>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</si>
  <si>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</si>
  <si>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</si>
  <si>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</si>
  <si>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</si>
  <si>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</si>
  <si>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</si>
  <si>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</si>
  <si>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</si>
  <si>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</si>
  <si>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</si>
  <si>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</si>
  <si>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</si>
  <si>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</si>
  <si>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</si>
  <si>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</si>
  <si>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</si>
  <si>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</si>
  <si>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</si>
  <si>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</si>
  <si>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</si>
  <si>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</si>
  <si>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</si>
  <si>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</si>
  <si>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</si>
  <si>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</si>
  <si>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</si>
  <si>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</si>
  <si>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</si>
  <si>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</si>
  <si>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</si>
  <si>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</si>
  <si>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</si>
  <si>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</si>
  <si>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</si>
  <si>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</si>
  <si>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</si>
  <si>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</si>
  <si>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</si>
  <si>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</si>
  <si>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</si>
  <si>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</si>
  <si>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</si>
  <si>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</si>
  <si>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</si>
  <si>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</si>
  <si>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</si>
  <si>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</si>
  <si>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</si>
  <si>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</si>
  <si>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</si>
  <si>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</si>
  <si>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</si>
  <si>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</si>
  <si>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</si>
  <si>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</si>
  <si>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</si>
  <si>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</si>
  <si>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</si>
  <si>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</si>
  <si>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</si>
  <si>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</si>
  <si>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</si>
  <si>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</si>
  <si>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</si>
  <si>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</si>
  <si>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</si>
  <si>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</si>
  <si>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</si>
  <si>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</si>
  <si>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</si>
  <si>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</si>
  <si>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</si>
  <si>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</si>
  <si>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</si>
  <si>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</si>
  <si>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</si>
  <si>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</si>
  <si>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</si>
  <si>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</si>
  <si>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</si>
  <si>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</si>
  <si>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</si>
  <si>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</si>
  <si>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</si>
  <si>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</si>
  <si>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</si>
  <si>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</si>
  <si>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</si>
  <si>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</si>
  <si>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</si>
  <si>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</si>
  <si>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</si>
  <si>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</si>
  <si>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</si>
  <si>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</si>
  <si>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</si>
  <si>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</si>
  <si>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</si>
  <si>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</si>
  <si>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</si>
  <si>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</si>
  <si>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</si>
  <si>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</si>
  <si>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</si>
  <si>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</si>
  <si>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</si>
  <si>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</si>
  <si>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</si>
  <si>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</si>
  <si>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</si>
  <si>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</si>
  <si>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</si>
  <si>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</si>
  <si>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</si>
  <si>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</si>
  <si>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</si>
  <si>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</si>
  <si>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</si>
  <si>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</si>
  <si>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</si>
  <si>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</si>
  <si>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</si>
  <si>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</si>
  <si>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</si>
  <si>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</si>
  <si>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</si>
  <si>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</si>
  <si>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</si>
  <si>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</si>
  <si>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</si>
  <si>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</si>
  <si>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</si>
  <si>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</si>
  <si>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</si>
  <si>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</si>
  <si>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</si>
  <si>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</si>
  <si>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</si>
  <si>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</si>
  <si>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</si>
  <si>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</si>
  <si>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</si>
  <si>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</si>
  <si>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</si>
  <si>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</si>
  <si>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</si>
  <si>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</si>
  <si>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</si>
  <si>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</si>
  <si>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</si>
  <si>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</si>
  <si>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</si>
  <si>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</si>
  <si>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</si>
  <si>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</si>
  <si>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</si>
  <si>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</si>
  <si>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</si>
  <si>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</si>
  <si>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</si>
  <si>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</si>
  <si>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</si>
  <si>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</si>
  <si>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</si>
  <si>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</si>
  <si>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</si>
  <si>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</si>
  <si>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</si>
  <si>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</si>
  <si>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</si>
  <si>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</si>
  <si>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</si>
  <si>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</si>
  <si>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</si>
  <si>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</si>
  <si>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</si>
  <si>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</si>
  <si>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</si>
  <si>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</si>
  <si>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</si>
  <si>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</si>
  <si>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</si>
  <si>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</si>
  <si>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</si>
  <si>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</si>
  <si>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</si>
  <si>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</si>
  <si>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</si>
  <si>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</si>
  <si>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</si>
  <si>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</si>
  <si>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</si>
  <si>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</si>
  <si>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</si>
  <si>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</si>
  <si>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</si>
  <si>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</si>
  <si>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</si>
  <si>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</si>
  <si>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</si>
  <si>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</si>
  <si>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</si>
  <si>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</si>
  <si>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</si>
  <si>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</si>
  <si>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</si>
  <si>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</si>
  <si>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</si>
  <si>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</si>
  <si>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</si>
  <si>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</si>
  <si>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</si>
  <si>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</si>
  <si>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</si>
  <si>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</si>
  <si>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</si>
  <si>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</si>
  <si>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</si>
  <si>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</si>
  <si>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</si>
  <si>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</si>
  <si>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</si>
  <si>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</si>
  <si>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</si>
  <si>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</si>
  <si>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</si>
  <si>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</si>
  <si>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</si>
  <si>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</si>
  <si>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</si>
  <si>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</si>
  <si>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</si>
  <si>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</si>
  <si>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</si>
  <si>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</si>
  <si>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</si>
  <si>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</si>
  <si>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</si>
  <si>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</si>
  <si>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</si>
  <si>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</si>
  <si>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</si>
  <si>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</si>
  <si>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</si>
  <si>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</si>
  <si>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</si>
  <si>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</si>
  <si>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</si>
  <si>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</si>
  <si>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</si>
  <si>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</si>
  <si>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</si>
  <si>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</si>
  <si>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</si>
  <si>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</si>
  <si>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</si>
  <si>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</si>
  <si>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</si>
  <si>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</si>
  <si>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</si>
  <si>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</si>
  <si>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</si>
  <si>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</si>
  <si>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</si>
  <si>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</si>
  <si>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</si>
  <si>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</si>
  <si>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</si>
  <si>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</si>
  <si>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</si>
  <si>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</si>
  <si>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</si>
  <si>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</si>
  <si>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</si>
  <si>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</si>
  <si>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</si>
  <si>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</si>
  <si>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</si>
  <si>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</si>
  <si>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</si>
  <si>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</si>
  <si>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</si>
  <si>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</si>
  <si>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</si>
  <si>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</si>
  <si>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</si>
  <si>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</si>
  <si>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</si>
  <si>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</si>
  <si>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</si>
  <si>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</si>
  <si>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</si>
  <si>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</si>
  <si>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</si>
  <si>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</si>
  <si>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</si>
  <si>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</si>
  <si>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</si>
  <si>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</si>
  <si>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</si>
  <si>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</si>
  <si>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</si>
  <si>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</si>
  <si>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</si>
  <si>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</si>
  <si>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</si>
  <si>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</si>
  <si>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</si>
  <si>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</si>
  <si>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</si>
  <si>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</si>
  <si>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</si>
  <si>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</si>
  <si>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</si>
  <si>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</si>
  <si>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</si>
  <si>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</si>
  <si>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</si>
  <si>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</si>
  <si>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</si>
  <si>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</si>
  <si>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</si>
  <si>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</si>
  <si>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</si>
  <si>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</si>
  <si>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</si>
  <si>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</si>
  <si>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</si>
  <si>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</si>
  <si>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</si>
  <si>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</si>
  <si>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</si>
  <si>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</si>
  <si>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</si>
  <si>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</si>
  <si>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</si>
  <si>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</si>
  <si>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</si>
  <si>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</si>
  <si>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</si>
  <si>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</si>
  <si>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</si>
  <si>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</si>
  <si>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</si>
  <si>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</si>
  <si>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</si>
  <si>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</si>
  <si>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</si>
  <si>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</si>
  <si>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</si>
  <si>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</si>
  <si>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</si>
  <si>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</si>
  <si>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</si>
  <si>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</si>
  <si>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</si>
  <si>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</si>
  <si>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</si>
  <si>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</si>
  <si>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</si>
  <si>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</si>
  <si>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</si>
  <si>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</si>
  <si>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</si>
  <si>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</si>
  <si>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</si>
  <si>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</si>
  <si>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</si>
  <si>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</si>
  <si>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</si>
  <si>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</si>
  <si>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</si>
  <si>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</si>
  <si>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</si>
  <si>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</si>
  <si>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</si>
  <si>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</si>
  <si>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</si>
  <si>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</si>
  <si>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</si>
  <si>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</si>
  <si>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</si>
  <si>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</si>
  <si>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</si>
  <si>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</si>
  <si>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</si>
  <si>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</si>
  <si>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</si>
  <si>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</si>
  <si>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</si>
  <si>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</si>
  <si>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</si>
  <si>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</si>
  <si>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</si>
  <si>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</si>
  <si>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</si>
  <si>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</si>
  <si>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</si>
  <si>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</si>
  <si>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</si>
  <si>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</si>
  <si>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</si>
  <si>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</si>
  <si>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</si>
  <si>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</si>
  <si>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</si>
  <si>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</si>
  <si>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</si>
  <si>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</si>
  <si>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</si>
  <si>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</si>
  <si>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</si>
  <si>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</si>
  <si>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</si>
  <si>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</si>
  <si>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</si>
  <si>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</si>
  <si>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</si>
  <si>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</si>
  <si>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</si>
  <si>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</si>
  <si>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</si>
  <si>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</si>
  <si>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</si>
  <si>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</si>
  <si>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</si>
  <si>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</si>
  <si>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</si>
  <si>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</si>
  <si>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</si>
  <si>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</si>
  <si>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</si>
  <si>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</si>
  <si>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</si>
  <si>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</si>
  <si>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</si>
  <si>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</si>
  <si>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</si>
  <si>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</si>
  <si>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</si>
  <si>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</si>
  <si>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</si>
  <si>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</si>
  <si>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</si>
  <si>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</si>
  <si>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</si>
  <si>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</si>
  <si>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</si>
  <si>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</si>
  <si>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</si>
  <si>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</si>
  <si>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</si>
  <si>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</si>
  <si>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</si>
  <si>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</si>
  <si>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</si>
  <si>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</si>
  <si>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</si>
  <si>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</si>
  <si>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</si>
  <si>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</si>
  <si>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</si>
  <si>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</si>
  <si>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</si>
  <si>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</si>
  <si>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</si>
  <si>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</si>
  <si>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</si>
  <si>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</si>
  <si>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</si>
  <si>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</si>
  <si>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</si>
  <si>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</si>
  <si>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</si>
  <si>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</si>
  <si>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</si>
  <si>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</si>
  <si>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</si>
  <si>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</si>
  <si>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</si>
  <si>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</si>
  <si>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</si>
  <si>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</si>
  <si>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</si>
  <si>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</si>
  <si>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</si>
  <si>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</si>
  <si>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</si>
  <si>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</si>
  <si>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</si>
  <si>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</si>
  <si>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</si>
  <si>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</si>
  <si>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</si>
  <si>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</si>
  <si>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</si>
  <si>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</si>
  <si>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</si>
  <si>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</si>
  <si>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</si>
  <si>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</si>
  <si>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</si>
  <si>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</si>
  <si>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</si>
  <si>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</si>
  <si>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</si>
  <si>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</si>
  <si>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</si>
  <si>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</si>
  <si>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</si>
  <si>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</si>
  <si>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</si>
  <si>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</si>
  <si>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</si>
  <si>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</si>
  <si>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</si>
  <si>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</si>
  <si>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</si>
  <si>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</si>
  <si>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</si>
  <si>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</si>
  <si>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</si>
  <si>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</si>
  <si>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</si>
  <si>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</si>
  <si>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</si>
  <si>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</si>
  <si>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</si>
  <si>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</si>
  <si>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</si>
  <si>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</si>
  <si>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</si>
  <si>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</si>
  <si>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</si>
  <si>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</si>
  <si>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</si>
  <si>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</si>
  <si>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</si>
  <si>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</si>
  <si>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</si>
  <si>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</si>
  <si>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</si>
  <si>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</si>
  <si>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</si>
  <si>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</si>
  <si>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</si>
  <si>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</si>
  <si>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</si>
  <si>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</si>
  <si>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</si>
  <si>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</si>
  <si>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</si>
  <si>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</si>
  <si>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</si>
  <si>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</si>
  <si>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</si>
  <si>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</si>
  <si>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</si>
  <si>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</si>
  <si>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</si>
  <si>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</si>
  <si>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</si>
  <si>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</si>
  <si>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</si>
  <si>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</si>
  <si>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</si>
  <si>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</si>
  <si>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</si>
  <si>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</si>
  <si>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</si>
  <si>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</si>
  <si>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</si>
  <si>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</si>
  <si>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</si>
  <si>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</si>
  <si>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</si>
  <si>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</si>
  <si>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</si>
  <si>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</si>
  <si>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</si>
  <si>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</si>
  <si>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</si>
  <si>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</si>
  <si>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</si>
  <si>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</si>
  <si>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</si>
  <si>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</si>
  <si>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</si>
  <si>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</si>
  <si>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</si>
  <si>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</si>
  <si>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</si>
  <si>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</si>
  <si>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</si>
  <si>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</si>
  <si>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</si>
  <si>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</si>
  <si>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</si>
  <si>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</si>
  <si>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</si>
  <si>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</si>
  <si>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</si>
  <si>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</si>
  <si>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</si>
  <si>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</si>
  <si>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</si>
  <si>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</si>
  <si>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</si>
  <si>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</si>
  <si>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</si>
  <si>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</si>
  <si>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</si>
  <si>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</si>
  <si>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</si>
  <si>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</si>
  <si>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</si>
  <si>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</si>
  <si>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</si>
  <si>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</si>
  <si>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</si>
  <si>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</si>
  <si>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</si>
  <si>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</si>
  <si>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</si>
  <si>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</si>
  <si>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</si>
  <si>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</si>
  <si>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</si>
  <si>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</si>
  <si>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</si>
  <si>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</si>
  <si>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</si>
  <si>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</si>
  <si>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</si>
  <si>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</si>
  <si>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</si>
  <si>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</si>
  <si>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</si>
  <si>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</si>
  <si>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</si>
  <si>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</si>
  <si>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</si>
  <si>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</si>
  <si>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</si>
  <si>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</si>
  <si>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</si>
  <si>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</si>
  <si>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</si>
  <si>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</si>
  <si>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</si>
  <si>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</si>
  <si>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</si>
  <si>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</si>
  <si>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</si>
  <si>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</si>
  <si>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</si>
  <si>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</si>
  <si>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</si>
  <si>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</si>
  <si>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</si>
  <si>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</si>
  <si>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</si>
  <si>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</si>
  <si>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</si>
  <si>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</si>
  <si>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</si>
  <si>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</si>
  <si>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</si>
  <si>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</si>
  <si>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</si>
  <si>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</si>
  <si>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</si>
  <si>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</si>
  <si>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</si>
  <si>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</si>
  <si>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</si>
  <si>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</si>
  <si>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</si>
  <si>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</si>
  <si>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</si>
  <si>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</si>
  <si>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</si>
  <si>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</si>
  <si>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</si>
  <si>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</si>
  <si>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</si>
  <si>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</si>
  <si>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</si>
  <si>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</si>
  <si>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</si>
  <si>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</si>
  <si>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</si>
  <si>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</si>
  <si>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</si>
  <si>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</si>
  <si>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</si>
  <si>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</si>
  <si>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</si>
  <si>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</si>
  <si>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</si>
  <si>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</si>
  <si>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</si>
  <si>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</si>
  <si>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</si>
  <si>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</si>
  <si>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</si>
  <si>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</si>
  <si>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</si>
  <si>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</si>
  <si>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</si>
  <si>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</si>
  <si>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</si>
  <si>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</si>
  <si>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</si>
  <si>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</si>
  <si>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</si>
  <si>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</si>
  <si>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</si>
  <si>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</si>
  <si>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</si>
  <si>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</si>
  <si>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</si>
  <si>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</si>
  <si>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</si>
  <si>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</si>
  <si>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</si>
  <si>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</si>
  <si>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</si>
  <si>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</si>
  <si>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</si>
  <si>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</si>
  <si>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</si>
  <si>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</si>
  <si>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</si>
  <si>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</si>
  <si>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</si>
  <si>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</si>
  <si>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</si>
  <si>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</si>
  <si>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</si>
  <si>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</si>
  <si>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</si>
  <si>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</si>
  <si>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</si>
  <si>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</si>
  <si>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</si>
  <si>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</si>
  <si>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</si>
  <si>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</si>
  <si>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</si>
  <si>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</si>
  <si>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</si>
  <si>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</si>
  <si>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</si>
  <si>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</si>
  <si>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</si>
  <si>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</si>
  <si>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</si>
  <si>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</si>
  <si>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</si>
  <si>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</si>
  <si>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</si>
  <si>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</si>
  <si>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</si>
  <si>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</si>
  <si>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</si>
  <si>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</si>
  <si>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</si>
  <si>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</si>
  <si>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</si>
  <si>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</si>
  <si>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</si>
  <si>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</si>
  <si>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</si>
  <si>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</si>
  <si>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</si>
  <si>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</si>
  <si>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</si>
  <si>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</si>
  <si>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</si>
  <si>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</si>
  <si>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</si>
  <si>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</si>
  <si>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</si>
  <si>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</si>
  <si>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</si>
  <si>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</si>
  <si>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</si>
  <si>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</si>
  <si>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</si>
  <si>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</si>
  <si>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</si>
  <si>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</si>
  <si>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</si>
  <si>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</si>
  <si>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</si>
  <si>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</si>
  <si>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</si>
  <si>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</si>
  <si>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</si>
  <si>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</si>
  <si>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</si>
  <si>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</si>
  <si>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</si>
  <si>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</si>
  <si>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</si>
  <si>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</si>
  <si>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</si>
  <si>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</si>
  <si>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</si>
  <si>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</si>
  <si>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</si>
  <si>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</si>
  <si>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</si>
  <si>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</si>
  <si>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</si>
  <si>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</si>
  <si>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</si>
  <si>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</si>
  <si>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</si>
  <si>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</si>
  <si>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</si>
  <si>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</si>
  <si>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</si>
  <si>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</si>
  <si>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</si>
  <si>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</si>
  <si>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</si>
  <si>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</si>
  <si>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</si>
  <si>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</si>
  <si>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</si>
  <si>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</si>
  <si>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</si>
  <si>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</si>
  <si>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</si>
  <si>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</si>
  <si>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</si>
  <si>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</si>
  <si>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</si>
  <si>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</si>
  <si>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</si>
  <si>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</si>
  <si>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</si>
  <si>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</si>
  <si>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</si>
  <si>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</si>
  <si>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</si>
  <si>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</si>
  <si>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</si>
  <si>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</si>
  <si>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</si>
  <si>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</si>
  <si>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</si>
  <si>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</si>
  <si>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</si>
  <si>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</si>
  <si>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</si>
  <si>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</si>
  <si>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</si>
  <si>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</si>
  <si>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</si>
  <si>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</si>
  <si>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</si>
  <si>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</si>
  <si>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</si>
  <si>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</si>
  <si>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</si>
  <si>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</si>
  <si>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</si>
  <si>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</si>
  <si>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</si>
  <si>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</si>
  <si>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</si>
  <si>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</si>
  <si>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</si>
  <si>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</si>
  <si>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</si>
  <si>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</si>
  <si>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</si>
  <si>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</si>
  <si>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</si>
  <si>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</si>
  <si>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</si>
  <si>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</si>
  <si>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</si>
  <si>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</si>
  <si>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</si>
  <si>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</si>
  <si>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</si>
  <si>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</si>
  <si>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</si>
  <si>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</si>
  <si>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</si>
  <si>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</si>
  <si>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</si>
  <si>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</si>
  <si>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</si>
  <si>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</si>
  <si>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</si>
  <si>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</si>
  <si>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</si>
  <si>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</si>
  <si>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</si>
  <si>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</si>
  <si>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</si>
  <si>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</si>
  <si>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</si>
  <si>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</si>
  <si>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</si>
  <si>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</si>
  <si>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</si>
  <si>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</si>
  <si>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</si>
  <si>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</si>
  <si>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</si>
  <si>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</si>
  <si>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</si>
  <si>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</si>
  <si>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</si>
  <si>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</si>
  <si>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</si>
  <si>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</si>
  <si>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</si>
  <si>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</si>
  <si>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</si>
  <si>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</si>
  <si>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</si>
  <si>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</si>
  <si>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</si>
  <si>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</si>
  <si>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</si>
  <si>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</si>
  <si>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</si>
  <si>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</si>
  <si>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</si>
  <si>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</si>
  <si>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</si>
  <si>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</si>
  <si>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</si>
  <si>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</si>
  <si>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</si>
  <si>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</si>
  <si>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</si>
  <si>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</si>
  <si>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</si>
  <si>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</si>
  <si>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</si>
  <si>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</si>
  <si>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</si>
  <si>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</si>
  <si>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</si>
  <si>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</si>
  <si>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</si>
  <si>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</si>
  <si>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</si>
  <si>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</si>
  <si>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</si>
  <si>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</si>
  <si>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</si>
  <si>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</si>
  <si>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</si>
  <si>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</si>
  <si>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</si>
  <si>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</si>
  <si>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</si>
  <si>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</si>
  <si>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</si>
  <si>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</si>
  <si>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</si>
  <si>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</si>
  <si>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</si>
  <si>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</si>
  <si>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</si>
  <si>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</si>
  <si>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</si>
  <si>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</si>
  <si>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</si>
  <si>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</si>
  <si>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</si>
  <si>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</si>
  <si>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</si>
  <si>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</si>
  <si>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</si>
  <si>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</si>
  <si>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</si>
  <si>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</si>
  <si>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</si>
  <si>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</si>
  <si>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</si>
  <si>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</si>
  <si>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</si>
  <si>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</si>
  <si>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</si>
  <si>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</si>
  <si>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</si>
  <si>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</si>
  <si>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</si>
  <si>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</si>
  <si>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</si>
  <si>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</si>
  <si>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</si>
  <si>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</si>
  <si>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</si>
  <si>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</si>
  <si>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</si>
  <si>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</si>
  <si>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</si>
  <si>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</si>
  <si>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</si>
  <si>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</si>
  <si>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</si>
  <si>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</si>
  <si>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</si>
  <si>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</si>
  <si>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</si>
  <si>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</si>
  <si>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</si>
  <si>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</si>
  <si>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</si>
  <si>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</si>
  <si>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</si>
  <si>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</si>
  <si>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</si>
  <si>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</si>
  <si>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</si>
  <si>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</si>
  <si>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</si>
  <si>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</si>
  <si>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</si>
  <si>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</si>
  <si>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</si>
  <si>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</si>
  <si>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</si>
  <si>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</si>
  <si>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</si>
  <si>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</si>
  <si>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</si>
  <si>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</si>
  <si>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</si>
  <si>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</si>
  <si>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</si>
  <si>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</si>
  <si>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</si>
  <si>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</si>
  <si>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</si>
  <si>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</si>
  <si>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</si>
  <si>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</si>
  <si>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</si>
  <si>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</si>
  <si>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</si>
  <si>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</si>
  <si>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</si>
  <si>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</si>
  <si>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</si>
  <si>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</si>
  <si>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</si>
  <si>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</si>
  <si>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</si>
  <si>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</si>
  <si>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</si>
  <si>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</si>
  <si>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</si>
  <si>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</si>
  <si>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</si>
  <si>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</si>
  <si>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</si>
  <si>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</si>
  <si>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</si>
  <si>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</si>
  <si>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</si>
  <si>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</si>
  <si>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</si>
  <si>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</si>
  <si>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</si>
  <si>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</si>
  <si>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</si>
  <si>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</si>
  <si>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</si>
  <si>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</si>
  <si>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</si>
  <si>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</si>
  <si>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</si>
  <si>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</si>
  <si>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</si>
  <si>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</si>
  <si>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</si>
  <si>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</si>
  <si>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</si>
  <si>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</si>
  <si>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</si>
  <si>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</si>
  <si>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</si>
  <si>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</si>
  <si>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</si>
  <si>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</si>
  <si>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</si>
  <si>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</si>
  <si>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</si>
  <si>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</si>
  <si>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</si>
  <si>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</si>
  <si>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</si>
  <si>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</si>
  <si>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</si>
  <si>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</si>
  <si>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</si>
  <si>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</si>
  <si>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</si>
  <si>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</si>
  <si>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</si>
  <si>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</si>
  <si>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</si>
  <si>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</si>
  <si>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</si>
  <si>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</si>
  <si>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</si>
  <si>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</si>
  <si>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</si>
  <si>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</si>
  <si>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</si>
  <si>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</si>
  <si>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</si>
  <si>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</si>
  <si>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</si>
  <si>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</si>
  <si>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</si>
  <si>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</si>
  <si>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</si>
  <si>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</si>
  <si>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</si>
  <si>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</si>
  <si>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</si>
  <si>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</si>
  <si>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</si>
  <si>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</si>
  <si>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</si>
  <si>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</si>
  <si>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</si>
  <si>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</si>
  <si>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</si>
  <si>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</si>
  <si>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</si>
  <si>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</si>
  <si>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</si>
  <si>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</si>
  <si>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</si>
  <si>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</si>
  <si>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</si>
  <si>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</si>
  <si>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</si>
  <si>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</si>
  <si>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</si>
  <si>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</si>
  <si>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</si>
  <si>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</si>
  <si>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</si>
  <si>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</si>
  <si>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</si>
  <si>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</si>
  <si>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</si>
  <si>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</si>
  <si>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</si>
  <si>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</si>
  <si>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</si>
  <si>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</si>
  <si>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</si>
  <si>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</si>
  <si>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</si>
  <si>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</si>
  <si>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</si>
  <si>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</si>
  <si>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</si>
  <si>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</si>
  <si>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</si>
  <si>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</si>
  <si>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</si>
  <si>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</si>
  <si>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</si>
  <si>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</si>
  <si>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</si>
  <si>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</si>
  <si>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</si>
  <si>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</si>
  <si>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</si>
  <si>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</si>
  <si>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</si>
  <si>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</si>
  <si>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</si>
  <si>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</si>
  <si>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</si>
  <si>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</si>
  <si>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</si>
  <si>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</si>
  <si>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</si>
  <si>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</si>
  <si>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23-2016-109</t>
  </si>
  <si>
    <t>Atender a la primera infancia en el marco de la estrategia de cero a siempre especificativamente a los niños y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de bienestar en las siguientes formas de atención: familiares, múltiples, grupales, empresariales y en la modalidad FAMI.</t>
  </si>
  <si>
    <t>23-2016-102</t>
  </si>
  <si>
    <t>Atender a la primera infancia en el marco de la estrategia de cero a siempre especificativamente a los niños y niñas menores de cinco años de familias en situación de vulnerabilidad de conformidad con las directrices, lineamientos y parámetros establecido por el ICBF , así como regular las relaciones entre las partes derivadas de la entrega de aportes del ICBF a la entidad administradora del servicio en la modalidad de hogares de bienestar en las siguientes formas de atención: familiares, múltiples, grupales, empresariales, jardines sociales y en la modalidad FAMI.</t>
  </si>
  <si>
    <t>23-2016-105</t>
  </si>
  <si>
    <t>23-2016-017</t>
  </si>
  <si>
    <t>23-2016-051</t>
  </si>
  <si>
    <t>23-2016-039</t>
  </si>
  <si>
    <t>Prestar el servicio de atención, educación inicial y cuidado a niños y niñas menores de 5 años o hasta su ingreso a grado de transición con el fin de promover el desarrollo integral de la primera infancia con calidad de conformidad con los lineamientos, manual operativo, las directrices, parámetros, estándares establecidos por el ICBF en el marco de la estrategia de cero a siempre.</t>
  </si>
  <si>
    <t>TANIA MARIA BOHORQUEZ VERBEL</t>
  </si>
  <si>
    <t>Tania  Maria Bohorquez Verbel</t>
  </si>
  <si>
    <t>Kr 9D # 27D - 102D local 2 Barrio villa country</t>
  </si>
  <si>
    <t>Kr 9D # 27D - 102D Barrio villa country</t>
  </si>
  <si>
    <t>asomudfavic@gmail.com</t>
  </si>
  <si>
    <t>2021-23-10000734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</si>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</sst>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O37" sqref="O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2653</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7" t="str">
        <f>HYPERLINK("#MI_Oferente_Singular!A114","CAPACIDAD RESIDUAL")</f>
        <v>CAPACIDAD RESIDUAL</v>
      </c>
      <c r="F8" s="238"/>
      <c r="G8" s="239"/>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7" t="str">
        <f>HYPERLINK("#MI_Oferente_Singular!A162","TALENTO HUMANO")</f>
        <v>TALENTO HUMANO</v>
      </c>
      <c r="F9" s="238"/>
      <c r="G9" s="239"/>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7" t="str">
        <f>HYPERLINK("#MI_Oferente_Singular!F162","INFRAESTRUCTURA")</f>
        <v>INFRAESTRUCTURA</v>
      </c>
      <c r="F10" s="238"/>
      <c r="G10" s="239"/>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2690</v>
      </c>
      <c r="D15" s="35"/>
      <c r="E15" s="35"/>
      <c r="F15" s="5"/>
      <c r="G15" s="32" t="s">
        <v>1168</v>
      </c>
      <c r="H15" s="103" t="s">
        <v>220</v>
      </c>
      <c r="I15" s="32" t="s">
        <v>2624</v>
      </c>
      <c r="J15" s="108" t="s">
        <v>2626</v>
      </c>
      <c r="L15" s="221" t="s">
        <v>8</v>
      </c>
      <c r="M15" s="221"/>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9">
        <v>823004042</v>
      </c>
      <c r="C20" s="5"/>
      <c r="D20" s="73"/>
      <c r="E20" s="5"/>
      <c r="F20" s="5"/>
      <c r="G20" s="5"/>
      <c r="H20" s="240"/>
      <c r="I20" s="146" t="s">
        <v>220</v>
      </c>
      <c r="J20" s="147" t="s">
        <v>487</v>
      </c>
      <c r="K20" s="148">
        <v>4948252096</v>
      </c>
      <c r="L20" s="149"/>
      <c r="M20" s="149">
        <v>44561</v>
      </c>
      <c r="N20" s="132">
        <f>+(M20-L20)/30</f>
        <v>1485.3666666666666</v>
      </c>
      <c r="O20" s="135"/>
      <c r="U20" s="131"/>
      <c r="V20" s="105">
        <f ca="1">NOW()</f>
        <v>44194.688902083333</v>
      </c>
      <c r="W20" s="105">
        <f ca="1">NOW()</f>
        <v>44194.688902083333</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str">
        <f>VLOOKUP(B20,EAS!A2:B1439,2,0)</f>
        <v>ASOCIACIÓN DE MUJERES CABEZA DE FAMILIA DESPLAZADAS POR LA VIOLENCIA EN LA COSTA ATLANTICA Y COLOMBIA - ASOMUDFAVIC</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2691</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2654</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2664</v>
      </c>
      <c r="C48" s="111" t="s">
        <v>31</v>
      </c>
      <c r="D48" s="119" t="s">
        <v>2676</v>
      </c>
      <c r="E48" s="142">
        <v>42371</v>
      </c>
      <c r="F48" s="142">
        <v>42521</v>
      </c>
      <c r="G48" s="157">
        <f>IF(AND(E48&lt;&gt;"",F48&lt;&gt;""),((F48-E48)/30),"")</f>
        <v>5</v>
      </c>
      <c r="H48" s="113" t="s">
        <v>2677</v>
      </c>
      <c r="I48" s="112" t="s">
        <v>220</v>
      </c>
      <c r="J48" s="112" t="s">
        <v>487</v>
      </c>
      <c r="K48" s="115">
        <v>3373207360</v>
      </c>
      <c r="L48" s="114" t="s">
        <v>26</v>
      </c>
      <c r="M48" s="116">
        <v>1</v>
      </c>
      <c r="N48" s="114" t="s">
        <v>27</v>
      </c>
      <c r="O48" s="114" t="s">
        <v>1148</v>
      </c>
      <c r="P48" s="78"/>
    </row>
    <row r="49" spans="1:16" s="6" customFormat="1" ht="24.75" customHeight="1" x14ac:dyDescent="0.25">
      <c r="A49" s="140">
        <v>2</v>
      </c>
      <c r="B49" s="120" t="s">
        <v>2664</v>
      </c>
      <c r="C49" s="111" t="s">
        <v>31</v>
      </c>
      <c r="D49" s="119" t="s">
        <v>2680</v>
      </c>
      <c r="E49" s="142">
        <v>42402</v>
      </c>
      <c r="F49" s="142">
        <v>42521</v>
      </c>
      <c r="G49" s="157">
        <f t="shared" ref="G49:G50" si="2">IF(AND(E49&lt;&gt;"",F49&lt;&gt;""),((F49-E49)/30),"")</f>
        <v>3.9666666666666668</v>
      </c>
      <c r="H49" s="120" t="s">
        <v>2679</v>
      </c>
      <c r="I49" s="112" t="s">
        <v>220</v>
      </c>
      <c r="J49" s="112" t="s">
        <v>494</v>
      </c>
      <c r="K49" s="117">
        <v>1184641474</v>
      </c>
      <c r="L49" s="114" t="s">
        <v>26</v>
      </c>
      <c r="M49" s="116">
        <v>1</v>
      </c>
      <c r="N49" s="114" t="s">
        <v>27</v>
      </c>
      <c r="O49" s="114"/>
      <c r="P49" s="78"/>
    </row>
    <row r="50" spans="1:16" s="6" customFormat="1" ht="24.75" customHeight="1" x14ac:dyDescent="0.25">
      <c r="A50" s="140">
        <v>3</v>
      </c>
      <c r="B50" s="120" t="s">
        <v>2664</v>
      </c>
      <c r="C50" s="111" t="s">
        <v>31</v>
      </c>
      <c r="D50" s="119" t="s">
        <v>2678</v>
      </c>
      <c r="E50" s="142">
        <v>42401</v>
      </c>
      <c r="F50" s="142">
        <v>42521</v>
      </c>
      <c r="G50" s="157">
        <f t="shared" si="2"/>
        <v>4</v>
      </c>
      <c r="H50" s="120" t="s">
        <v>2679</v>
      </c>
      <c r="I50" s="112" t="s">
        <v>220</v>
      </c>
      <c r="J50" s="112" t="s">
        <v>507</v>
      </c>
      <c r="K50" s="115">
        <v>380669325</v>
      </c>
      <c r="L50" s="114" t="s">
        <v>26</v>
      </c>
      <c r="M50" s="116">
        <v>1</v>
      </c>
      <c r="N50" s="114" t="s">
        <v>27</v>
      </c>
      <c r="O50" s="114"/>
      <c r="P50" s="78"/>
    </row>
    <row r="51" spans="1:16" s="6" customFormat="1" ht="24.75" customHeight="1" outlineLevel="1" x14ac:dyDescent="0.25">
      <c r="A51" s="140">
        <v>4</v>
      </c>
      <c r="B51" s="120" t="s">
        <v>2664</v>
      </c>
      <c r="C51" s="111" t="s">
        <v>31</v>
      </c>
      <c r="D51" s="119" t="s">
        <v>2680</v>
      </c>
      <c r="E51" s="142">
        <v>42402</v>
      </c>
      <c r="F51" s="142">
        <v>42521</v>
      </c>
      <c r="G51" s="157">
        <f t="shared" ref="G51:G107" si="3">IF(AND(E51&lt;&gt;"",F51&lt;&gt;""),((F51-E51)/30),"")</f>
        <v>3.9666666666666668</v>
      </c>
      <c r="H51" s="120" t="s">
        <v>2679</v>
      </c>
      <c r="I51" s="112" t="s">
        <v>220</v>
      </c>
      <c r="J51" s="112" t="s">
        <v>127</v>
      </c>
      <c r="K51" s="117">
        <v>1184641474</v>
      </c>
      <c r="L51" s="114" t="s">
        <v>26</v>
      </c>
      <c r="M51" s="116">
        <v>1</v>
      </c>
      <c r="N51" s="114" t="s">
        <v>27</v>
      </c>
      <c r="O51" s="114"/>
      <c r="P51" s="78"/>
    </row>
    <row r="52" spans="1:16" s="7" customFormat="1" ht="24.75" customHeight="1" outlineLevel="1" x14ac:dyDescent="0.25">
      <c r="A52" s="141">
        <v>5</v>
      </c>
      <c r="B52" s="120" t="s">
        <v>2664</v>
      </c>
      <c r="C52" s="111" t="s">
        <v>31</v>
      </c>
      <c r="D52" s="119" t="s">
        <v>2681</v>
      </c>
      <c r="E52" s="142">
        <v>42392</v>
      </c>
      <c r="F52" s="142">
        <v>42704</v>
      </c>
      <c r="G52" s="157">
        <f t="shared" si="3"/>
        <v>10.4</v>
      </c>
      <c r="H52" s="120" t="s">
        <v>2684</v>
      </c>
      <c r="I52" s="112" t="s">
        <v>220</v>
      </c>
      <c r="J52" s="112" t="s">
        <v>507</v>
      </c>
      <c r="K52" s="115">
        <v>2458903444</v>
      </c>
      <c r="L52" s="114" t="s">
        <v>1148</v>
      </c>
      <c r="M52" s="116">
        <v>1</v>
      </c>
      <c r="N52" s="114" t="s">
        <v>27</v>
      </c>
      <c r="O52" s="114"/>
      <c r="P52" s="79"/>
    </row>
    <row r="53" spans="1:16" s="7" customFormat="1" ht="24.75" customHeight="1" outlineLevel="1" x14ac:dyDescent="0.25">
      <c r="A53" s="141">
        <v>6</v>
      </c>
      <c r="B53" s="120" t="s">
        <v>2664</v>
      </c>
      <c r="C53" s="111" t="s">
        <v>31</v>
      </c>
      <c r="D53" s="119" t="s">
        <v>2682</v>
      </c>
      <c r="E53" s="142">
        <v>42402</v>
      </c>
      <c r="F53" s="142">
        <v>42674</v>
      </c>
      <c r="G53" s="157">
        <f t="shared" si="3"/>
        <v>9.0666666666666664</v>
      </c>
      <c r="H53" s="120" t="s">
        <v>2684</v>
      </c>
      <c r="I53" s="112" t="s">
        <v>220</v>
      </c>
      <c r="J53" s="112" t="s">
        <v>495</v>
      </c>
      <c r="K53" s="115">
        <v>452552621</v>
      </c>
      <c r="L53" s="114" t="s">
        <v>1148</v>
      </c>
      <c r="M53" s="116">
        <v>1</v>
      </c>
      <c r="N53" s="114" t="s">
        <v>27</v>
      </c>
      <c r="O53" s="114"/>
      <c r="P53" s="79"/>
    </row>
    <row r="54" spans="1:16" s="7" customFormat="1" ht="24.75" customHeight="1" outlineLevel="1" x14ac:dyDescent="0.25">
      <c r="A54" s="141">
        <v>7</v>
      </c>
      <c r="B54" s="120" t="s">
        <v>2664</v>
      </c>
      <c r="C54" s="111" t="s">
        <v>31</v>
      </c>
      <c r="D54" s="119" t="s">
        <v>2683</v>
      </c>
      <c r="E54" s="142">
        <v>42401</v>
      </c>
      <c r="F54" s="142">
        <v>42581</v>
      </c>
      <c r="G54" s="157">
        <f t="shared" si="3"/>
        <v>6</v>
      </c>
      <c r="H54" s="120" t="s">
        <v>2684</v>
      </c>
      <c r="I54" s="112" t="s">
        <v>220</v>
      </c>
      <c r="J54" s="112" t="s">
        <v>495</v>
      </c>
      <c r="K54" s="117">
        <v>278226222</v>
      </c>
      <c r="L54" s="114" t="s">
        <v>1148</v>
      </c>
      <c r="M54" s="116">
        <v>1</v>
      </c>
      <c r="N54" s="114" t="s">
        <v>27</v>
      </c>
      <c r="O54" s="114"/>
      <c r="P54" s="79"/>
    </row>
    <row r="55" spans="1:16" s="7" customFormat="1" ht="24.75" customHeight="1" outlineLevel="1" x14ac:dyDescent="0.25">
      <c r="A55" s="141">
        <v>8</v>
      </c>
      <c r="B55" s="120"/>
      <c r="C55" s="111"/>
      <c r="D55" s="119"/>
      <c r="E55" s="142"/>
      <c r="F55" s="142"/>
      <c r="G55" s="157" t="str">
        <f>IF(AND(E55&lt;&gt;"",F55&lt;&gt;""),((F55-E55)/30),"")</f>
        <v/>
      </c>
      <c r="H55" s="120"/>
      <c r="I55" s="112"/>
      <c r="J55" s="112"/>
      <c r="K55" s="117"/>
      <c r="L55" s="114"/>
      <c r="M55" s="116"/>
      <c r="N55" s="114"/>
      <c r="O55" s="114"/>
      <c r="P55" s="79"/>
    </row>
    <row r="56" spans="1:16" s="7" customFormat="1" ht="24.75" customHeight="1" outlineLevel="1" x14ac:dyDescent="0.25">
      <c r="A56" s="141">
        <v>9</v>
      </c>
      <c r="B56" s="120"/>
      <c r="C56" s="111"/>
      <c r="D56" s="119"/>
      <c r="E56" s="142"/>
      <c r="F56" s="142"/>
      <c r="G56" s="157" t="str">
        <f>IF(AND(E56&lt;&gt;"",F56&lt;&gt;""),((F56-E56)/30),"")</f>
        <v/>
      </c>
      <c r="H56" s="120"/>
      <c r="I56" s="112"/>
      <c r="J56" s="112"/>
      <c r="K56" s="117"/>
      <c r="L56" s="114"/>
      <c r="M56" s="116"/>
      <c r="N56" s="114"/>
      <c r="O56" s="114"/>
      <c r="P56" s="79"/>
    </row>
    <row r="57" spans="1:16" s="7" customFormat="1" ht="24.75" customHeight="1" outlineLevel="1" x14ac:dyDescent="0.25">
      <c r="A57" s="141">
        <v>10</v>
      </c>
      <c r="B57" s="120"/>
      <c r="C57" s="65"/>
      <c r="D57" s="119"/>
      <c r="E57" s="142"/>
      <c r="F57" s="142"/>
      <c r="G57" s="157" t="str">
        <f t="shared" si="3"/>
        <v/>
      </c>
      <c r="H57" s="120"/>
      <c r="I57" s="63"/>
      <c r="J57" s="63"/>
      <c r="K57" s="66"/>
      <c r="L57" s="65"/>
      <c r="M57" s="67"/>
      <c r="N57" s="65"/>
      <c r="O57" s="65"/>
      <c r="P57" s="79"/>
    </row>
    <row r="58" spans="1:16" s="7" customFormat="1" ht="24.75" customHeight="1" outlineLevel="1" x14ac:dyDescent="0.25">
      <c r="A58" s="141">
        <v>11</v>
      </c>
      <c r="B58" s="120"/>
      <c r="C58" s="65"/>
      <c r="D58" s="119"/>
      <c r="E58" s="142"/>
      <c r="F58" s="142"/>
      <c r="G58" s="157" t="str">
        <f t="shared" si="3"/>
        <v/>
      </c>
      <c r="H58" s="120"/>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7" t="str">
        <f t="shared" si="3"/>
        <v/>
      </c>
      <c r="H91" s="120"/>
      <c r="I91" s="119"/>
      <c r="J91" s="119"/>
      <c r="K91" s="121"/>
      <c r="L91" s="122"/>
      <c r="M91" s="116"/>
      <c r="N91" s="122"/>
      <c r="O91" s="122"/>
      <c r="P91" s="79"/>
    </row>
    <row r="92" spans="1:16" s="7" customFormat="1" ht="24.75" customHeight="1" outlineLevel="1" x14ac:dyDescent="0.25">
      <c r="A92" s="140">
        <v>45</v>
      </c>
      <c r="B92" s="120"/>
      <c r="C92" s="122"/>
      <c r="D92" s="119"/>
      <c r="E92" s="142"/>
      <c r="F92" s="142"/>
      <c r="G92" s="157" t="str">
        <f t="shared" si="3"/>
        <v/>
      </c>
      <c r="H92" s="120"/>
      <c r="I92" s="119"/>
      <c r="J92" s="119"/>
      <c r="K92" s="121"/>
      <c r="L92" s="122"/>
      <c r="M92" s="116"/>
      <c r="N92" s="122"/>
      <c r="O92" s="122"/>
      <c r="P92" s="79"/>
    </row>
    <row r="93" spans="1:16" s="7" customFormat="1" ht="24.75" customHeight="1" outlineLevel="1" x14ac:dyDescent="0.25">
      <c r="A93" s="140">
        <v>46</v>
      </c>
      <c r="B93" s="120"/>
      <c r="C93" s="122"/>
      <c r="D93" s="119"/>
      <c r="E93" s="142"/>
      <c r="F93" s="142"/>
      <c r="G93" s="157" t="str">
        <f t="shared" si="3"/>
        <v/>
      </c>
      <c r="H93" s="120"/>
      <c r="I93" s="119"/>
      <c r="J93" s="119"/>
      <c r="K93" s="121"/>
      <c r="L93" s="122"/>
      <c r="M93" s="116"/>
      <c r="N93" s="122"/>
      <c r="O93" s="122"/>
      <c r="P93" s="79"/>
    </row>
    <row r="94" spans="1:16" s="7" customFormat="1" ht="24.75" customHeight="1" outlineLevel="1" x14ac:dyDescent="0.25">
      <c r="A94" s="140">
        <v>47</v>
      </c>
      <c r="B94" s="120"/>
      <c r="C94" s="122"/>
      <c r="D94" s="119"/>
      <c r="E94" s="142"/>
      <c r="F94" s="142"/>
      <c r="G94" s="157" t="str">
        <f t="shared" si="3"/>
        <v/>
      </c>
      <c r="H94" s="120"/>
      <c r="I94" s="119"/>
      <c r="J94" s="119"/>
      <c r="K94" s="121"/>
      <c r="L94" s="122"/>
      <c r="M94" s="116"/>
      <c r="N94" s="122"/>
      <c r="O94" s="122"/>
      <c r="P94" s="79"/>
    </row>
    <row r="95" spans="1:16" s="7" customFormat="1" ht="24.75" customHeight="1" outlineLevel="1" x14ac:dyDescent="0.25">
      <c r="A95" s="141">
        <v>48</v>
      </c>
      <c r="B95" s="120"/>
      <c r="C95" s="122"/>
      <c r="D95" s="119"/>
      <c r="E95" s="142"/>
      <c r="F95" s="142"/>
      <c r="G95" s="157" t="str">
        <f t="shared" si="3"/>
        <v/>
      </c>
      <c r="H95" s="120"/>
      <c r="I95" s="119"/>
      <c r="J95" s="119"/>
      <c r="K95" s="121"/>
      <c r="L95" s="122"/>
      <c r="M95" s="116"/>
      <c r="N95" s="122"/>
      <c r="O95" s="122"/>
      <c r="P95" s="79"/>
    </row>
    <row r="96" spans="1:16" s="7" customFormat="1" ht="24.75" customHeight="1" outlineLevel="1" x14ac:dyDescent="0.25">
      <c r="A96" s="141">
        <v>49</v>
      </c>
      <c r="B96" s="120"/>
      <c r="C96" s="122"/>
      <c r="D96" s="119"/>
      <c r="E96" s="142"/>
      <c r="F96" s="142"/>
      <c r="G96" s="157" t="str">
        <f t="shared" si="3"/>
        <v/>
      </c>
      <c r="H96" s="120"/>
      <c r="I96" s="119"/>
      <c r="J96" s="119"/>
      <c r="K96" s="121"/>
      <c r="L96" s="122"/>
      <c r="M96" s="116"/>
      <c r="N96" s="122"/>
      <c r="O96" s="122"/>
      <c r="P96" s="79"/>
    </row>
    <row r="97" spans="1:16" s="7" customFormat="1" ht="24.75" customHeight="1" outlineLevel="1" x14ac:dyDescent="0.25">
      <c r="A97" s="141">
        <v>50</v>
      </c>
      <c r="B97" s="120"/>
      <c r="C97" s="122"/>
      <c r="D97" s="119"/>
      <c r="E97" s="142"/>
      <c r="F97" s="142"/>
      <c r="G97" s="157" t="str">
        <f t="shared" si="3"/>
        <v/>
      </c>
      <c r="H97" s="120"/>
      <c r="I97" s="119"/>
      <c r="J97" s="119"/>
      <c r="K97" s="121"/>
      <c r="L97" s="122"/>
      <c r="M97" s="116"/>
      <c r="N97" s="122"/>
      <c r="O97" s="122"/>
      <c r="P97" s="79"/>
    </row>
    <row r="98" spans="1:16" s="7" customFormat="1" ht="24.75" customHeight="1" outlineLevel="1" x14ac:dyDescent="0.25">
      <c r="A98" s="141">
        <v>51</v>
      </c>
      <c r="B98" s="120"/>
      <c r="C98" s="122"/>
      <c r="D98" s="119"/>
      <c r="E98" s="142"/>
      <c r="F98" s="142"/>
      <c r="G98" s="157" t="str">
        <f t="shared" si="3"/>
        <v/>
      </c>
      <c r="H98" s="120"/>
      <c r="I98" s="119"/>
      <c r="J98" s="119"/>
      <c r="K98" s="121"/>
      <c r="L98" s="122"/>
      <c r="M98" s="116"/>
      <c r="N98" s="122"/>
      <c r="O98" s="122"/>
      <c r="P98" s="79"/>
    </row>
    <row r="99" spans="1:16" s="7" customFormat="1" ht="24.75" customHeight="1" outlineLevel="1" x14ac:dyDescent="0.25">
      <c r="A99" s="141">
        <v>52</v>
      </c>
      <c r="B99" s="120"/>
      <c r="C99" s="122"/>
      <c r="D99" s="119"/>
      <c r="E99" s="142"/>
      <c r="F99" s="142"/>
      <c r="G99" s="157" t="str">
        <f t="shared" si="3"/>
        <v/>
      </c>
      <c r="H99" s="120"/>
      <c r="I99" s="119"/>
      <c r="J99" s="119"/>
      <c r="K99" s="121"/>
      <c r="L99" s="122"/>
      <c r="M99" s="116"/>
      <c r="N99" s="122"/>
      <c r="O99" s="122"/>
      <c r="P99" s="79"/>
    </row>
    <row r="100" spans="1:16" s="7" customFormat="1" ht="24.75" customHeight="1" outlineLevel="1" x14ac:dyDescent="0.25">
      <c r="A100" s="141">
        <v>53</v>
      </c>
      <c r="B100" s="120"/>
      <c r="C100" s="122"/>
      <c r="D100" s="119"/>
      <c r="E100" s="142"/>
      <c r="F100" s="142"/>
      <c r="G100" s="157" t="str">
        <f t="shared" si="3"/>
        <v/>
      </c>
      <c r="H100" s="120"/>
      <c r="I100" s="119"/>
      <c r="J100" s="119"/>
      <c r="K100" s="121"/>
      <c r="L100" s="122"/>
      <c r="M100" s="116"/>
      <c r="N100" s="122"/>
      <c r="O100" s="122"/>
      <c r="P100" s="79"/>
    </row>
    <row r="101" spans="1:16" s="7" customFormat="1" ht="24.75" customHeight="1" outlineLevel="1" x14ac:dyDescent="0.25">
      <c r="A101" s="141">
        <v>54</v>
      </c>
      <c r="B101" s="120"/>
      <c r="C101" s="122"/>
      <c r="D101" s="119"/>
      <c r="E101" s="142"/>
      <c r="F101" s="142"/>
      <c r="G101" s="157" t="str">
        <f t="shared" si="3"/>
        <v/>
      </c>
      <c r="H101" s="120"/>
      <c r="I101" s="119"/>
      <c r="J101" s="119"/>
      <c r="K101" s="121"/>
      <c r="L101" s="122"/>
      <c r="M101" s="116"/>
      <c r="N101" s="122"/>
      <c r="O101" s="122"/>
      <c r="P101" s="79"/>
    </row>
    <row r="102" spans="1:16" s="7" customFormat="1" ht="24.75" customHeight="1" outlineLevel="1" x14ac:dyDescent="0.25">
      <c r="A102" s="141">
        <v>55</v>
      </c>
      <c r="B102" s="120"/>
      <c r="C102" s="122"/>
      <c r="D102" s="119"/>
      <c r="E102" s="142"/>
      <c r="F102" s="142"/>
      <c r="G102" s="157" t="str">
        <f t="shared" si="3"/>
        <v/>
      </c>
      <c r="H102" s="120"/>
      <c r="I102" s="119"/>
      <c r="J102" s="119"/>
      <c r="K102" s="121"/>
      <c r="L102" s="122"/>
      <c r="M102" s="116"/>
      <c r="N102" s="122"/>
      <c r="O102" s="122"/>
      <c r="P102" s="79"/>
    </row>
    <row r="103" spans="1:16" s="7" customFormat="1" ht="24.75" customHeight="1" outlineLevel="1" x14ac:dyDescent="0.25">
      <c r="A103" s="141">
        <v>56</v>
      </c>
      <c r="B103" s="120"/>
      <c r="C103" s="122"/>
      <c r="D103" s="119"/>
      <c r="E103" s="142"/>
      <c r="F103" s="142"/>
      <c r="G103" s="157" t="str">
        <f t="shared" si="3"/>
        <v/>
      </c>
      <c r="H103" s="120"/>
      <c r="I103" s="119"/>
      <c r="J103" s="119"/>
      <c r="K103" s="121"/>
      <c r="L103" s="122"/>
      <c r="M103" s="116"/>
      <c r="N103" s="122"/>
      <c r="O103" s="122"/>
      <c r="P103" s="79"/>
    </row>
    <row r="104" spans="1:16" s="7" customFormat="1" ht="24.75" customHeight="1" outlineLevel="1" x14ac:dyDescent="0.25">
      <c r="A104" s="141">
        <v>57</v>
      </c>
      <c r="B104" s="120"/>
      <c r="C104" s="122"/>
      <c r="D104" s="119"/>
      <c r="E104" s="142"/>
      <c r="F104" s="142"/>
      <c r="G104" s="157" t="str">
        <f t="shared" si="3"/>
        <v/>
      </c>
      <c r="H104" s="120"/>
      <c r="I104" s="119"/>
      <c r="J104" s="119"/>
      <c r="K104" s="121"/>
      <c r="L104" s="122"/>
      <c r="M104" s="116"/>
      <c r="N104" s="122"/>
      <c r="O104" s="122"/>
      <c r="P104" s="79"/>
    </row>
    <row r="105" spans="1:16" s="7" customFormat="1" ht="24.75" customHeight="1" outlineLevel="1" x14ac:dyDescent="0.25">
      <c r="A105" s="141">
        <v>58</v>
      </c>
      <c r="B105" s="120"/>
      <c r="C105" s="122"/>
      <c r="D105" s="119"/>
      <c r="E105" s="142"/>
      <c r="F105" s="142"/>
      <c r="G105" s="157" t="str">
        <f t="shared" si="3"/>
        <v/>
      </c>
      <c r="H105" s="120"/>
      <c r="I105" s="119"/>
      <c r="J105" s="119"/>
      <c r="K105" s="121"/>
      <c r="L105" s="122"/>
      <c r="M105" s="116"/>
      <c r="N105" s="122"/>
      <c r="O105" s="122"/>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2655</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8"/>
      <c r="E114" s="142"/>
      <c r="F114" s="142"/>
      <c r="G114" s="157"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59" t="s">
        <v>1150</v>
      </c>
      <c r="P114" s="78"/>
    </row>
    <row r="115" spans="1:16" s="6" customFormat="1" ht="24.75" customHeight="1" x14ac:dyDescent="0.25">
      <c r="A115" s="140">
        <v>2</v>
      </c>
      <c r="B115" s="158" t="s">
        <v>2664</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2664</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2659</v>
      </c>
      <c r="B163" s="205"/>
      <c r="C163" s="205"/>
      <c r="D163" s="205"/>
      <c r="E163" s="206"/>
      <c r="F163" s="207" t="s">
        <v>2660</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2" t="s">
        <v>2643</v>
      </c>
      <c r="J167" s="213"/>
      <c r="K167" s="213"/>
      <c r="L167" s="213"/>
      <c r="M167" s="213"/>
      <c r="N167" s="213"/>
      <c r="O167" s="214"/>
      <c r="U167" s="51"/>
    </row>
    <row r="168" spans="1:28" x14ac:dyDescent="0.25">
      <c r="A168" s="9"/>
      <c r="B168" s="231" t="s">
        <v>2657</v>
      </c>
      <c r="C168" s="231"/>
      <c r="D168" s="231"/>
      <c r="E168" s="8"/>
      <c r="F168" s="5"/>
      <c r="H168" s="81" t="s">
        <v>2656</v>
      </c>
      <c r="I168" s="212"/>
      <c r="J168" s="213"/>
      <c r="K168" s="213"/>
      <c r="L168" s="213"/>
      <c r="M168" s="213"/>
      <c r="N168" s="213"/>
      <c r="O168" s="214"/>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2667</v>
      </c>
      <c r="B172" s="202"/>
      <c r="C172" s="202"/>
      <c r="D172" s="202"/>
      <c r="E172" s="202"/>
      <c r="F172" s="202"/>
      <c r="G172" s="202"/>
      <c r="H172" s="202"/>
      <c r="I172" s="202"/>
      <c r="J172" s="202"/>
      <c r="K172" s="202"/>
      <c r="L172" s="202"/>
      <c r="M172" s="202"/>
      <c r="N172" s="202"/>
      <c r="O172" s="203"/>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2668</v>
      </c>
      <c r="C176" s="222"/>
      <c r="D176" s="222"/>
      <c r="E176" s="222"/>
      <c r="F176" s="222"/>
      <c r="G176" s="222"/>
      <c r="H176" s="20"/>
      <c r="I176" s="175" t="s">
        <v>2674</v>
      </c>
      <c r="J176" s="176"/>
      <c r="K176" s="176"/>
      <c r="L176" s="176"/>
      <c r="M176" s="17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2671</v>
      </c>
      <c r="O177" s="8"/>
      <c r="Q177" s="19"/>
      <c r="R177" s="19"/>
      <c r="S177" s="19"/>
      <c r="T177" s="19"/>
      <c r="U177" s="19"/>
      <c r="V177" s="19"/>
      <c r="W177" s="19"/>
      <c r="X177" s="19"/>
      <c r="Y177" s="19"/>
      <c r="Z177" s="19"/>
      <c r="AA177" s="19"/>
      <c r="AB177" s="19"/>
    </row>
    <row r="178" spans="1:28" ht="23.25" x14ac:dyDescent="0.25">
      <c r="A178" s="9"/>
      <c r="B178" s="226"/>
      <c r="C178" s="227"/>
      <c r="D178" s="228"/>
      <c r="E178" s="164"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1"/>
      <c r="Z178" s="162" t="str">
        <f>IF(Y178&gt;0,SUM(E180+Y178),"")</f>
        <v/>
      </c>
      <c r="AA178" s="19"/>
      <c r="AB178" s="19"/>
    </row>
    <row r="179" spans="1:28" ht="23.25" x14ac:dyDescent="0.25">
      <c r="A179" s="9"/>
      <c r="B179" s="188" t="s">
        <v>2668</v>
      </c>
      <c r="C179" s="188"/>
      <c r="D179" s="188"/>
      <c r="E179" s="168">
        <v>0.02</v>
      </c>
      <c r="F179" s="167">
        <v>0.02</v>
      </c>
      <c r="G179" s="162">
        <f>IF(F179&gt;0,SUM(E179+F179),"")</f>
        <v>0.04</v>
      </c>
      <c r="H179" s="5"/>
      <c r="I179" s="188" t="s">
        <v>2670</v>
      </c>
      <c r="J179" s="188"/>
      <c r="K179" s="188"/>
      <c r="L179" s="188"/>
      <c r="M179" s="169">
        <v>0.02</v>
      </c>
      <c r="O179" s="8"/>
      <c r="Q179" s="19"/>
      <c r="R179" s="156">
        <f>IF(M179&gt;0,SUM(L179+M179),"")</f>
        <v>0.02</v>
      </c>
      <c r="T179" s="19"/>
      <c r="U179" s="234" t="s">
        <v>1166</v>
      </c>
      <c r="V179" s="234"/>
      <c r="W179" s="234"/>
      <c r="X179" s="24">
        <v>0.02</v>
      </c>
      <c r="Y179" s="161"/>
      <c r="Z179" s="162" t="str">
        <f>IF(Y179&gt;0,SUM(E181+Y179),"")</f>
        <v/>
      </c>
      <c r="AA179" s="19"/>
      <c r="AB179" s="19"/>
    </row>
    <row r="180" spans="1:28" ht="23.25" hidden="1" x14ac:dyDescent="0.25">
      <c r="A180" s="9"/>
      <c r="B180" s="174"/>
      <c r="C180" s="174"/>
      <c r="D180" s="174"/>
      <c r="E180" s="166"/>
      <c r="H180" s="5"/>
      <c r="I180" s="174"/>
      <c r="J180" s="174"/>
      <c r="K180" s="174"/>
      <c r="L180" s="174"/>
      <c r="M180" s="5"/>
      <c r="O180" s="8"/>
      <c r="Q180" s="19"/>
      <c r="R180" s="156" t="str">
        <f>IF(S180&gt;0,SUM(L180+S180),"")</f>
        <v/>
      </c>
      <c r="S180" s="161"/>
      <c r="T180" s="19"/>
      <c r="U180" s="234" t="s">
        <v>1167</v>
      </c>
      <c r="V180" s="234"/>
      <c r="W180" s="234"/>
      <c r="X180" s="24">
        <v>0.03</v>
      </c>
      <c r="Y180" s="161"/>
      <c r="Z180" s="162" t="str">
        <f>IF(Y180&gt;0,SUM(E182+Y180),"")</f>
        <v/>
      </c>
      <c r="AA180" s="19"/>
      <c r="AB180" s="19"/>
    </row>
    <row r="181" spans="1:28" ht="23.25" hidden="1" x14ac:dyDescent="0.25">
      <c r="A181" s="9"/>
      <c r="B181" s="174"/>
      <c r="C181" s="174"/>
      <c r="D181" s="174"/>
      <c r="E181" s="166"/>
      <c r="H181" s="5"/>
      <c r="I181" s="174"/>
      <c r="J181" s="174"/>
      <c r="K181" s="174"/>
      <c r="L181" s="174"/>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4"/>
      <c r="C182" s="174"/>
      <c r="D182" s="174"/>
      <c r="E182" s="166"/>
      <c r="H182" s="5"/>
      <c r="I182" s="174"/>
      <c r="J182" s="174"/>
      <c r="K182" s="174"/>
      <c r="L182" s="174"/>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197930083.84</v>
      </c>
      <c r="F185" s="92"/>
      <c r="G185" s="93"/>
      <c r="H185" s="88"/>
      <c r="I185" s="90" t="s">
        <v>2627</v>
      </c>
      <c r="J185" s="163">
        <f>+SUM(M179:M183)</f>
        <v>0.02</v>
      </c>
      <c r="K185" s="233" t="s">
        <v>2628</v>
      </c>
      <c r="L185" s="233"/>
      <c r="M185" s="94">
        <f>+J185*(SUM(K20:K35))</f>
        <v>98965041.920000002</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4">
        <v>41759</v>
      </c>
      <c r="D193" s="5"/>
      <c r="E193" s="123">
        <v>817</v>
      </c>
      <c r="F193" s="5"/>
      <c r="G193" s="5"/>
      <c r="H193" s="144" t="s">
        <v>2685</v>
      </c>
      <c r="J193" s="5"/>
      <c r="K193" s="124">
        <v>39451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2" t="s">
        <v>2658</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2687</v>
      </c>
      <c r="J211" s="27" t="s">
        <v>2622</v>
      </c>
      <c r="K211" s="145" t="s">
        <v>2688</v>
      </c>
      <c r="L211" s="21"/>
      <c r="M211" s="21"/>
      <c r="N211" s="21"/>
      <c r="O211" s="8"/>
    </row>
    <row r="212" spans="1:15" x14ac:dyDescent="0.25">
      <c r="A212" s="9"/>
      <c r="B212" s="27" t="s">
        <v>2619</v>
      </c>
      <c r="C212" s="144" t="s">
        <v>2686</v>
      </c>
      <c r="D212" s="21"/>
      <c r="G212" s="27" t="s">
        <v>2621</v>
      </c>
      <c r="H212" s="145">
        <v>3145487713</v>
      </c>
      <c r="J212" s="27" t="s">
        <v>2623</v>
      </c>
      <c r="K212" s="144"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microsoft.com/office/2006/metadata/properties"/>
    <ds:schemaRef ds:uri="http://purl.org/dc/elements/1.1/"/>
    <ds:schemaRef ds:uri="http://schemas.microsoft.com/office/2006/documentManagement/types"/>
    <ds:schemaRef ds:uri="http://schemas.microsoft.com/office/infopath/2007/PartnerControls"/>
    <ds:schemaRef ds:uri="http://purl.org/dc/dcmitype/"/>
    <ds:schemaRef ds:uri="4fb10211-09fb-4e80-9f0b-184718d5d98c"/>
    <ds:schemaRef ds:uri="http://schemas.openxmlformats.org/package/2006/metadata/core-propertie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2020-12-29T21:26:23Z</cp:lastPrinted>
  <dcterms:created xsi:type="dcterms:W3CDTF">2020-10-14T21:57:42Z</dcterms:created>
  <dcterms:modified xsi:type="dcterms:W3CDTF">2020-12-29T21:33:15Z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