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<sst xmlns="http://schemas.openxmlformats.org/spreadsheetml/2006/main" count="3138" uniqueCount="2711">
  <si>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</si>
  <si>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</si>
  <si>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</si>
  <si>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</si>
  <si>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</si>
  <si>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</si>
  <si>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</si>
  <si>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</si>
  <si>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</si>
  <si>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</si>
  <si>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</si>
  <si>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</si>
  <si>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</si>
  <si>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</si>
  <si>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</si>
  <si>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</si>
  <si>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</si>
  <si>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</si>
  <si>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</si>
  <si>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</si>
  <si>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</si>
  <si>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</si>
  <si>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</si>
  <si>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</si>
  <si>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</si>
  <si>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</si>
  <si>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</si>
  <si>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</si>
  <si>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</si>
  <si>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</si>
  <si>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</si>
  <si>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</si>
  <si>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</si>
  <si>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</si>
  <si>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</si>
  <si>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</si>
  <si>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</si>
  <si>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</si>
  <si>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</si>
  <si>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</si>
  <si>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</si>
  <si>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</si>
  <si>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</si>
  <si>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</si>
  <si>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</si>
  <si>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</si>
  <si>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</si>
  <si>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</si>
  <si>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</si>
  <si>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</si>
  <si>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</si>
  <si>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</si>
  <si>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</si>
  <si>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</si>
  <si>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</si>
  <si>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</si>
  <si>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</si>
  <si>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</si>
  <si>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</si>
  <si>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</si>
  <si>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</si>
  <si>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</si>
  <si>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</si>
  <si>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</si>
  <si>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</si>
  <si>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</si>
  <si>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</si>
  <si>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</si>
  <si>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</si>
  <si>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</si>
  <si>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</si>
  <si>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</si>
  <si>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</si>
  <si>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</si>
  <si>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</si>
  <si>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</si>
  <si>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</si>
  <si>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</si>
  <si>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</si>
  <si>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</si>
  <si>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</si>
  <si>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</si>
  <si>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</si>
  <si>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</si>
  <si>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</si>
  <si>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</si>
  <si>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</si>
  <si>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</si>
  <si>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</si>
  <si>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</si>
  <si>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</si>
  <si>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</si>
  <si>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</si>
  <si>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</si>
  <si>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</si>
  <si>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</si>
  <si>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</si>
  <si>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</si>
  <si>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</si>
  <si>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</si>
  <si>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</si>
  <si>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</si>
  <si>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</si>
  <si>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</si>
  <si>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</si>
  <si>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</si>
  <si>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</si>
  <si>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</si>
  <si>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</si>
  <si>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</si>
  <si>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</si>
  <si>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</si>
  <si>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</si>
  <si>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</si>
  <si>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</si>
  <si>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</si>
  <si>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</si>
  <si>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</si>
  <si>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</si>
  <si>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</si>
  <si>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</si>
  <si>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</si>
  <si>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</si>
  <si>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</si>
  <si>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</si>
  <si>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</si>
  <si>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</si>
  <si>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</si>
  <si>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</si>
  <si>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</si>
  <si>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</si>
  <si>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</si>
  <si>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</si>
  <si>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</si>
  <si>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</si>
  <si>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</si>
  <si>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</si>
  <si>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</si>
  <si>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</si>
  <si>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</si>
  <si>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</si>
  <si>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</si>
  <si>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</si>
  <si>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</si>
  <si>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</si>
  <si>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</si>
  <si>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</si>
  <si>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</si>
  <si>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</si>
  <si>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</si>
  <si>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</si>
  <si>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</si>
  <si>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</si>
  <si>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</si>
  <si>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</si>
  <si>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</si>
  <si>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</si>
  <si>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</si>
  <si>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</si>
  <si>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</si>
  <si>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</si>
  <si>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</si>
  <si>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</si>
  <si>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</si>
  <si>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</si>
  <si>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</si>
  <si>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</si>
  <si>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</si>
  <si>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</si>
  <si>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</si>
  <si>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</si>
  <si>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</si>
  <si>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</si>
  <si>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</si>
  <si>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</si>
  <si>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</si>
  <si>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</si>
  <si>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</si>
  <si>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</si>
  <si>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</si>
  <si>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</si>
  <si>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</si>
  <si>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</si>
  <si>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</si>
  <si>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</si>
  <si>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</si>
  <si>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</si>
  <si>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</si>
  <si>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</si>
  <si>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</si>
  <si>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</si>
  <si>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</si>
  <si>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</si>
  <si>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</si>
  <si>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</si>
  <si>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</si>
  <si>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</si>
  <si>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</si>
  <si>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</si>
  <si>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</si>
  <si>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</si>
  <si>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</si>
  <si>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</si>
  <si>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</si>
  <si>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</si>
  <si>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</si>
  <si>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</si>
  <si>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</si>
  <si>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</si>
  <si>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</si>
  <si>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</si>
  <si>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</si>
  <si>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</si>
  <si>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</si>
  <si>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</si>
  <si>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</si>
  <si>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</si>
  <si>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</si>
  <si>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</si>
  <si>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</si>
  <si>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</si>
  <si>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</si>
  <si>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</si>
  <si>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</si>
  <si>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</si>
  <si>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</si>
  <si>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</si>
  <si>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</si>
  <si>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</si>
  <si>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</si>
  <si>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</si>
  <si>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</si>
  <si>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</si>
  <si>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</si>
  <si>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</si>
  <si>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</si>
  <si>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</si>
  <si>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</si>
  <si>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</si>
  <si>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</si>
  <si>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</si>
  <si>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</si>
  <si>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</si>
  <si>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</si>
  <si>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</si>
  <si>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</si>
  <si>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</si>
  <si>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</si>
  <si>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</si>
  <si>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</si>
  <si>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</si>
  <si>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</si>
  <si>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</si>
  <si>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</si>
  <si>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</si>
  <si>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</si>
  <si>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</si>
  <si>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</si>
  <si>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</si>
  <si>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</si>
  <si>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</si>
  <si>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</si>
  <si>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</si>
  <si>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</si>
  <si>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</si>
  <si>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</si>
  <si>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</si>
  <si>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</si>
  <si>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</si>
  <si>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</si>
  <si>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</si>
  <si>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</si>
  <si>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</si>
  <si>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</si>
  <si>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</si>
  <si>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</si>
  <si>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</si>
  <si>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</si>
  <si>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</si>
  <si>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</si>
  <si>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</si>
  <si>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</si>
  <si>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</si>
  <si>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</si>
  <si>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</si>
  <si>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</si>
  <si>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</si>
  <si>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</si>
  <si>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</si>
  <si>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</si>
  <si>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</si>
  <si>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</si>
  <si>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</si>
  <si>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</si>
  <si>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</si>
  <si>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</si>
  <si>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</si>
  <si>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</si>
  <si>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</si>
  <si>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</si>
  <si>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</si>
  <si>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</si>
  <si>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</si>
  <si>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</si>
  <si>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</si>
  <si>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</si>
  <si>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</si>
  <si>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</si>
  <si>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</si>
  <si>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</si>
  <si>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</si>
  <si>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</si>
  <si>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</si>
  <si>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</si>
  <si>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</si>
  <si>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</si>
  <si>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</si>
  <si>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</si>
  <si>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</si>
  <si>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</si>
  <si>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</si>
  <si>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</si>
  <si>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</si>
  <si>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</si>
  <si>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</si>
  <si>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</si>
  <si>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</si>
  <si>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</si>
  <si>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</si>
  <si>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</si>
  <si>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</si>
  <si>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</si>
  <si>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</si>
  <si>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</si>
  <si>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</si>
  <si>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</si>
  <si>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</si>
  <si>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</si>
  <si>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</si>
  <si>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</si>
  <si>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</si>
  <si>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</si>
  <si>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</si>
  <si>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</si>
  <si>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</si>
  <si>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</si>
  <si>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</si>
  <si>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</si>
  <si>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</si>
  <si>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</si>
  <si>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</si>
  <si>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</si>
  <si>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</si>
  <si>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</si>
  <si>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</si>
  <si>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</si>
  <si>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</si>
  <si>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</si>
  <si>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</si>
  <si>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</si>
  <si>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</si>
  <si>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</si>
  <si>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</si>
  <si>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</si>
  <si>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</si>
  <si>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</si>
  <si>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</si>
  <si>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</si>
  <si>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</si>
  <si>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</si>
  <si>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</si>
  <si>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</si>
  <si>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</si>
  <si>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</si>
  <si>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</si>
  <si>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</si>
  <si>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</si>
  <si>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</si>
  <si>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</si>
  <si>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</si>
  <si>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</si>
  <si>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</si>
  <si>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</si>
  <si>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</si>
  <si>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</si>
  <si>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</si>
  <si>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</si>
  <si>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</si>
  <si>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</si>
  <si>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</si>
  <si>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</si>
  <si>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</si>
  <si>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</si>
  <si>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</si>
  <si>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</si>
  <si>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</si>
  <si>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</si>
  <si>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</si>
  <si>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</si>
  <si>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</si>
  <si>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</si>
  <si>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</si>
  <si>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</si>
  <si>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</si>
  <si>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</si>
  <si>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</si>
  <si>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</si>
  <si>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</si>
  <si>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</si>
  <si>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</si>
  <si>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</si>
  <si>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</si>
  <si>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</si>
  <si>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</si>
  <si>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</si>
  <si>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</si>
  <si>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</si>
  <si>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</si>
  <si>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</si>
  <si>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</si>
  <si>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</si>
  <si>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</si>
  <si>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</si>
  <si>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</si>
  <si>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</si>
  <si>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</si>
  <si>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</si>
  <si>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</si>
  <si>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</si>
  <si>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</si>
  <si>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</si>
  <si>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</si>
  <si>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</si>
  <si>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</si>
  <si>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</si>
  <si>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</si>
  <si>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</si>
  <si>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</si>
  <si>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</si>
  <si>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</si>
  <si>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</si>
  <si>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</si>
  <si>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</si>
  <si>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</si>
  <si>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</si>
  <si>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</si>
  <si>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</si>
  <si>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</si>
  <si>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</si>
  <si>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</si>
  <si>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</si>
  <si>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</si>
  <si>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</si>
  <si>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</si>
  <si>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</si>
  <si>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</si>
  <si>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</si>
  <si>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</si>
  <si>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</si>
  <si>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</si>
  <si>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</si>
  <si>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</si>
  <si>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</si>
  <si>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</si>
  <si>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</si>
  <si>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</si>
  <si>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</si>
  <si>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</si>
  <si>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</si>
  <si>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</si>
  <si>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</si>
  <si>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</si>
  <si>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</si>
  <si>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</si>
  <si>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</si>
  <si>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</si>
  <si>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</si>
  <si>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</si>
  <si>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</si>
  <si>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</si>
  <si>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</si>
  <si>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</si>
  <si>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</si>
  <si>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</si>
  <si>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</si>
  <si>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</si>
  <si>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</si>
  <si>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</si>
  <si>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</si>
  <si>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</si>
  <si>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</si>
  <si>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</si>
  <si>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</si>
  <si>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</si>
  <si>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</si>
  <si>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</si>
  <si>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</si>
  <si>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</si>
  <si>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</si>
  <si>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</si>
  <si>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</si>
  <si>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</si>
  <si>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</si>
  <si>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</si>
  <si>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</si>
  <si>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</si>
  <si>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</si>
  <si>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</si>
  <si>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</si>
  <si>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</si>
  <si>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</si>
  <si>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</si>
  <si>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</si>
  <si>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</si>
  <si>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</si>
  <si>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</si>
  <si>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</si>
  <si>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</si>
  <si>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</si>
  <si>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</si>
  <si>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</si>
  <si>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</si>
  <si>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</si>
  <si>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</si>
  <si>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</si>
  <si>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</si>
  <si>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</si>
  <si>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</si>
  <si>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</si>
  <si>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</si>
  <si>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</si>
  <si>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</si>
  <si>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</si>
  <si>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</si>
  <si>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</si>
  <si>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</si>
  <si>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</si>
  <si>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</si>
  <si>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</si>
  <si>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</si>
  <si>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</si>
  <si>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</si>
  <si>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</si>
  <si>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</si>
  <si>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</si>
  <si>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</si>
  <si>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</si>
  <si>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</si>
  <si>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</si>
  <si>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</si>
  <si>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</si>
  <si>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</si>
  <si>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</si>
  <si>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</si>
  <si>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</si>
  <si>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</si>
  <si>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</si>
  <si>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</si>
  <si>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</si>
  <si>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</si>
  <si>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</si>
  <si>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</si>
  <si>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</si>
  <si>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</si>
  <si>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</si>
  <si>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</si>
  <si>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</si>
  <si>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</si>
  <si>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</si>
  <si>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</si>
  <si>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</si>
  <si>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</si>
  <si>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</si>
  <si>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</si>
  <si>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</si>
  <si>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</si>
  <si>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</si>
  <si>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</si>
  <si>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</si>
  <si>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</si>
  <si>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</si>
  <si>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</si>
  <si>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</si>
  <si>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</si>
  <si>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</si>
  <si>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</si>
  <si>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</si>
  <si>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</si>
  <si>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</si>
  <si>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</si>
  <si>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</si>
  <si>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</si>
  <si>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</si>
  <si>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</si>
  <si>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</si>
  <si>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</si>
  <si>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</si>
  <si>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</si>
  <si>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</si>
  <si>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</si>
  <si>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</si>
  <si>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</si>
  <si>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</si>
  <si>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</si>
  <si>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</si>
  <si>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</si>
  <si>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</si>
  <si>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</si>
  <si>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</si>
  <si>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</si>
  <si>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</si>
  <si>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</si>
  <si>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</si>
  <si>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</si>
  <si>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</si>
  <si>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</si>
  <si>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</si>
  <si>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</si>
  <si>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</si>
  <si>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</si>
  <si>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</si>
  <si>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</si>
  <si>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</si>
  <si>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</si>
  <si>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</si>
  <si>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</si>
  <si>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</si>
  <si>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</si>
  <si>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</si>
  <si>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</si>
  <si>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</si>
  <si>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</si>
  <si>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</si>
  <si>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</si>
  <si>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</si>
  <si>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</si>
  <si>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</si>
  <si>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</si>
  <si>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</si>
  <si>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</si>
  <si>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</si>
  <si>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</si>
  <si>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</si>
  <si>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</si>
  <si>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</si>
  <si>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</si>
  <si>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</si>
  <si>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</si>
  <si>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</si>
  <si>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</si>
  <si>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</si>
  <si>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</si>
  <si>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</si>
  <si>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</si>
  <si>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</si>
  <si>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</si>
  <si>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</si>
  <si>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</si>
  <si>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</si>
  <si>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</si>
  <si>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</si>
  <si>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</si>
  <si>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</si>
  <si>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</si>
  <si>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</si>
  <si>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</si>
  <si>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</si>
  <si>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</si>
  <si>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</si>
  <si>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</si>
  <si>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</si>
  <si>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</si>
  <si>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</si>
  <si>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</si>
  <si>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</si>
  <si>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</si>
  <si>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</si>
  <si>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</si>
  <si>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</si>
  <si>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</si>
  <si>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</si>
  <si>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</si>
  <si>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</si>
  <si>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</si>
  <si>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</si>
  <si>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</si>
  <si>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</si>
  <si>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</si>
  <si>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</si>
  <si>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</si>
  <si>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</si>
  <si>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</si>
  <si>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</si>
  <si>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</si>
  <si>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</si>
  <si>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</si>
  <si>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</si>
  <si>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</si>
  <si>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</si>
  <si>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</si>
  <si>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</si>
  <si>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</si>
  <si>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</si>
  <si>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</si>
  <si>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</si>
  <si>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</si>
  <si>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</si>
  <si>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</si>
  <si>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</si>
  <si>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</si>
  <si>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</si>
  <si>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</si>
  <si>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</si>
  <si>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</si>
  <si>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</si>
  <si>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</si>
  <si>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</si>
  <si>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</si>
  <si>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</si>
  <si>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</si>
  <si>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</si>
  <si>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</si>
  <si>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</si>
  <si>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</si>
  <si>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</si>
  <si>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</si>
  <si>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</si>
  <si>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</si>
  <si>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</si>
  <si>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</si>
  <si>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</si>
  <si>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</si>
  <si>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</si>
  <si>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</si>
  <si>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</si>
  <si>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</si>
  <si>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</si>
  <si>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</si>
  <si>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</si>
  <si>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</si>
  <si>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</si>
  <si>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</si>
  <si>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</si>
  <si>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</si>
  <si>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</si>
  <si>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</si>
  <si>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</si>
  <si>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</si>
  <si>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</si>
  <si>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</si>
  <si>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</si>
  <si>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</si>
  <si>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</si>
  <si>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</si>
  <si>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</si>
  <si>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</si>
  <si>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</si>
  <si>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</si>
  <si>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</si>
  <si>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</si>
  <si>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</si>
  <si>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</si>
  <si>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</si>
  <si>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</si>
  <si>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</si>
  <si>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</si>
  <si>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</si>
  <si>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</si>
  <si>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</si>
  <si>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</si>
  <si>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</si>
  <si>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</si>
  <si>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</si>
  <si>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</si>
  <si>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</si>
  <si>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</si>
  <si>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</si>
  <si>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</si>
  <si>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</si>
  <si>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</si>
  <si>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</si>
  <si>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</si>
  <si>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</si>
  <si>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</si>
  <si>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</si>
  <si>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</si>
  <si>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</si>
  <si>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</si>
  <si>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</si>
  <si>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</si>
  <si>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</si>
  <si>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</si>
  <si>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</si>
  <si>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</si>
  <si>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</si>
  <si>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</si>
  <si>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</si>
  <si>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</si>
  <si>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</si>
  <si>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</si>
  <si>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</si>
  <si>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</si>
  <si>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</si>
  <si>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</si>
  <si>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</si>
  <si>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</si>
  <si>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</si>
  <si>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</si>
  <si>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</si>
  <si>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</si>
  <si>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</si>
  <si>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</si>
  <si>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</si>
  <si>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</si>
  <si>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</si>
  <si>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</si>
  <si>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</si>
  <si>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</si>
  <si>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</si>
  <si>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</si>
  <si>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</si>
  <si>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</si>
  <si>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</si>
  <si>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</si>
  <si>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</si>
  <si>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</si>
  <si>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</si>
  <si>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</si>
  <si>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</si>
  <si>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</si>
  <si>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</si>
  <si>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</si>
  <si>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</si>
  <si>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</si>
  <si>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</si>
  <si>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</si>
  <si>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</si>
  <si>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</si>
  <si>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</si>
  <si>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</si>
  <si>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</si>
  <si>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</si>
  <si>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</si>
  <si>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</si>
  <si>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</si>
  <si>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</si>
  <si>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</si>
  <si>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</si>
  <si>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</si>
  <si>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</si>
  <si>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</si>
  <si>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</si>
  <si>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</si>
  <si>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</si>
  <si>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</si>
  <si>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</si>
  <si>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</si>
  <si>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</si>
  <si>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</si>
  <si>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</si>
  <si>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</si>
  <si>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</si>
  <si>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</si>
  <si>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</si>
  <si>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</si>
  <si>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</si>
  <si>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</si>
  <si>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</si>
  <si>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</si>
  <si>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</si>
  <si>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</si>
  <si>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</si>
  <si>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</si>
  <si>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</si>
  <si>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</si>
  <si>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</si>
  <si>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</si>
  <si>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</si>
  <si>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</si>
  <si>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</si>
  <si>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</si>
  <si>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</si>
  <si>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</si>
  <si>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</si>
  <si>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</si>
  <si>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</si>
  <si>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</si>
  <si>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</si>
  <si>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</si>
  <si>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</si>
  <si>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</si>
  <si>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</si>
  <si>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</si>
  <si>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</si>
  <si>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</si>
  <si>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</si>
  <si>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</si>
  <si>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</si>
  <si>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</si>
  <si>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</si>
  <si>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</si>
  <si>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</si>
  <si>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</si>
  <si>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</si>
  <si>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</si>
  <si>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</si>
  <si>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</si>
  <si>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</si>
  <si>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</si>
  <si>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</si>
  <si>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</si>
  <si>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</si>
  <si>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</si>
  <si>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</si>
  <si>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</si>
  <si>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</si>
  <si>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</si>
  <si>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</si>
  <si>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</si>
  <si>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</si>
  <si>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</si>
  <si>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</si>
  <si>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</si>
  <si>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</si>
  <si>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</si>
  <si>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</si>
  <si>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</si>
  <si>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</si>
  <si>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</si>
  <si>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</si>
  <si>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</si>
  <si>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</si>
  <si>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</si>
  <si>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</si>
  <si>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</si>
  <si>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</si>
  <si>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</si>
  <si>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</si>
  <si>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</si>
  <si>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</si>
  <si>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</si>
  <si>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</si>
  <si>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</si>
  <si>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</si>
  <si>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</si>
  <si>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</si>
  <si>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</si>
  <si>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</si>
  <si>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</si>
  <si>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</si>
  <si>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</si>
  <si>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</si>
  <si>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</si>
  <si>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</si>
  <si>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</si>
  <si>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</si>
  <si>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</si>
  <si>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</si>
  <si>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</si>
  <si>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</si>
  <si>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</si>
  <si>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</si>
  <si>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</si>
  <si>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</si>
  <si>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</si>
  <si>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</si>
  <si>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</si>
  <si>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</si>
  <si>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</si>
  <si>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</si>
  <si>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</si>
  <si>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</si>
  <si>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</si>
  <si>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</si>
  <si>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</si>
  <si>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</si>
  <si>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</si>
  <si>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</si>
  <si>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</si>
  <si>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</si>
  <si>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</si>
  <si>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</si>
  <si>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</si>
  <si>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</si>
  <si>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</si>
  <si>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</si>
  <si>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</si>
  <si>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</si>
  <si>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</si>
  <si>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</si>
  <si>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</si>
  <si>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</si>
  <si>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</si>
  <si>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</si>
  <si>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</si>
  <si>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</si>
  <si>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</si>
  <si>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</si>
  <si>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</si>
  <si>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</si>
  <si>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</si>
  <si>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</si>
  <si>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</si>
  <si>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</si>
  <si>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</si>
  <si>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</si>
  <si>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</si>
  <si>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</si>
  <si>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</si>
  <si>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</si>
  <si>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</si>
  <si>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</si>
  <si>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</si>
  <si>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</si>
  <si>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</si>
  <si>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</si>
  <si>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</si>
  <si>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</si>
  <si>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</si>
  <si>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</si>
  <si>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</si>
  <si>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</si>
  <si>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</si>
  <si>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</si>
  <si>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</si>
  <si>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</si>
  <si>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</si>
  <si>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</si>
  <si>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</si>
  <si>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</si>
  <si>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</si>
  <si>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</si>
  <si>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</si>
  <si>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</si>
  <si>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</si>
  <si>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</si>
  <si>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</si>
  <si>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</si>
  <si>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</si>
  <si>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</si>
  <si>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</si>
  <si>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</si>
  <si>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</si>
  <si>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</si>
  <si>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</si>
  <si>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</si>
  <si>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</si>
  <si>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</si>
  <si>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</si>
  <si>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</si>
  <si>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</si>
  <si>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</si>
  <si>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</si>
  <si>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</si>
  <si>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</si>
  <si>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</si>
  <si>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</si>
  <si>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</si>
  <si>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</si>
  <si>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</si>
  <si>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</si>
  <si>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</si>
  <si>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</si>
  <si>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</si>
  <si>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</si>
  <si>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</si>
  <si>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</si>
  <si>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</si>
  <si>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</si>
  <si>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</si>
  <si>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</si>
  <si>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</si>
  <si>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</si>
  <si>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</si>
  <si>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</si>
  <si>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</si>
  <si>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</si>
  <si>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</si>
  <si>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</si>
  <si>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</si>
  <si>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</si>
  <si>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</si>
  <si>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</si>
  <si>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</si>
  <si>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</si>
  <si>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</si>
  <si>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</si>
  <si>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</si>
  <si>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</si>
  <si>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</si>
  <si>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</si>
  <si>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</si>
  <si>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</si>
  <si>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</si>
  <si>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</si>
  <si>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</si>
  <si>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</si>
  <si>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</si>
  <si>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</si>
  <si>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</si>
  <si>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</si>
  <si>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</si>
  <si>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</si>
  <si>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</si>
  <si>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</si>
  <si>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</si>
  <si>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</si>
  <si>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</si>
  <si>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</si>
  <si>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</si>
  <si>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</si>
  <si>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</si>
  <si>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</si>
  <si>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</si>
  <si>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</si>
  <si>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</si>
  <si>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</si>
  <si>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</si>
  <si>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</si>
  <si>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</si>
  <si>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</si>
  <si>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</si>
  <si>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</si>
  <si>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</si>
  <si>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</si>
  <si>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</si>
  <si>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</si>
  <si>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</si>
  <si>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</si>
  <si>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</si>
  <si>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</si>
  <si>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</si>
  <si>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</si>
  <si>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</si>
  <si>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</si>
  <si>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</si>
  <si>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</si>
  <si>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</si>
  <si>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</si>
  <si>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</si>
  <si>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</si>
  <si>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</si>
  <si>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</si>
  <si>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</si>
  <si>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</si>
  <si>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</si>
  <si>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</si>
  <si>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</si>
  <si>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</si>
  <si>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</si>
  <si>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</si>
  <si>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</si>
  <si>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</si>
  <si>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</si>
  <si>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</si>
  <si>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</si>
  <si>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</si>
  <si>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</si>
  <si>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</si>
  <si>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</si>
  <si>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</si>
  <si>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</si>
  <si>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</si>
  <si>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</si>
  <si>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</si>
  <si>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</si>
  <si>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</si>
  <si>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</si>
  <si>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</si>
  <si>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</si>
  <si>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</si>
  <si>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</si>
  <si>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</si>
  <si>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</si>
  <si>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</si>
  <si>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</si>
  <si>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</si>
  <si>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</si>
  <si>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</si>
  <si>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</si>
  <si>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</si>
  <si>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</si>
  <si>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</si>
  <si>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</si>
  <si>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</si>
  <si>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</si>
  <si>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</si>
  <si>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</si>
  <si>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</si>
  <si>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</si>
  <si>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</si>
  <si>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</si>
  <si>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</si>
  <si>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</si>
  <si>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</si>
  <si>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</si>
  <si>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</si>
  <si>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</si>
  <si>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</si>
  <si>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</si>
  <si>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</si>
  <si>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</si>
  <si>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</si>
  <si>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</si>
  <si>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</si>
  <si>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</si>
  <si>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</si>
  <si>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</si>
  <si>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</si>
  <si>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</si>
  <si>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</si>
  <si>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</si>
  <si>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</si>
  <si>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</si>
  <si>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</si>
  <si>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</si>
  <si>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</si>
  <si>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</si>
  <si>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</si>
  <si>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</si>
  <si>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</si>
  <si>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</si>
  <si>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</si>
  <si>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</si>
  <si>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</si>
  <si>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</si>
  <si>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</si>
  <si>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</si>
  <si>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</si>
  <si>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</si>
  <si>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</si>
  <si>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</si>
  <si>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</si>
  <si>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</si>
  <si>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</si>
  <si>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</si>
  <si>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</si>
  <si>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</si>
  <si>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</si>
  <si>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</si>
  <si>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</si>
  <si>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</si>
  <si>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</si>
  <si>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</si>
  <si>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</si>
  <si>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</si>
  <si>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</si>
  <si>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</si>
  <si>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</si>
  <si>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</si>
  <si>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</si>
  <si>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</si>
  <si>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</si>
  <si>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</si>
  <si>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</si>
  <si>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</si>
  <si>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</si>
  <si>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</si>
  <si>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</si>
  <si>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</si>
  <si>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</si>
  <si>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</si>
  <si>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</si>
  <si>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</si>
  <si>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</si>
  <si>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</si>
  <si>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</si>
  <si>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</si>
  <si>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</si>
  <si>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</si>
  <si>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</si>
  <si>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</si>
  <si>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</si>
  <si>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</si>
  <si>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</si>
  <si>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</si>
  <si>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</si>
  <si>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</si>
  <si>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</si>
  <si>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</si>
  <si>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</si>
  <si>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</si>
  <si>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</si>
  <si>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</si>
  <si>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</si>
  <si>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</si>
  <si>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</si>
  <si>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</si>
  <si>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</si>
  <si>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</si>
  <si>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</si>
  <si>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</si>
  <si>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</si>
  <si>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</si>
  <si>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</si>
  <si>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</si>
  <si>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</si>
  <si>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</si>
  <si>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</si>
  <si>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</si>
  <si>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</si>
  <si>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</si>
  <si>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</si>
  <si>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</si>
  <si>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</si>
  <si>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</si>
  <si>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</si>
  <si>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</si>
  <si>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</si>
  <si>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</si>
  <si>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</si>
  <si>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</si>
  <si>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</si>
  <si>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</si>
  <si>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</si>
  <si>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</si>
  <si>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</si>
  <si>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</si>
  <si>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</si>
  <si>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</si>
  <si>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</si>
  <si>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</si>
  <si>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</si>
  <si>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</si>
  <si>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</si>
  <si>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</si>
  <si>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</si>
  <si>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</si>
  <si>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</si>
  <si>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</si>
  <si>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</si>
  <si>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</si>
  <si>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</si>
  <si>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</si>
  <si>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</si>
  <si>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</si>
  <si>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</si>
  <si>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</si>
  <si>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</si>
  <si>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</si>
  <si>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</si>
  <si>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</si>
  <si>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</si>
  <si>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</si>
  <si>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</si>
  <si>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</si>
  <si>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</si>
  <si>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</si>
  <si>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</si>
  <si>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</si>
  <si>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</si>
  <si>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</si>
  <si>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</si>
  <si>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</si>
  <si>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</si>
  <si>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</si>
  <si>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</si>
  <si>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</si>
  <si>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</si>
  <si>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</si>
  <si>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</si>
  <si>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</si>
  <si>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</si>
  <si>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</si>
  <si>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</si>
  <si>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</si>
  <si>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</si>
  <si>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</si>
  <si>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</si>
  <si>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</si>
  <si>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</si>
  <si>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</si>
  <si>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</si>
  <si>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</si>
  <si>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</si>
  <si>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</si>
  <si>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</si>
  <si>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</si>
  <si>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</si>
  <si>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</si>
  <si>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</si>
  <si>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</si>
  <si>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</si>
  <si>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</si>
  <si>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</si>
  <si>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</si>
  <si>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</si>
  <si>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</si>
  <si>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</si>
  <si>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</si>
  <si>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</si>
  <si>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</si>
  <si>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</si>
  <si>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</si>
  <si>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</si>
  <si>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</si>
  <si>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</si>
  <si>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</si>
  <si>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</si>
  <si>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</si>
  <si>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</si>
  <si>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</si>
  <si>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</si>
  <si>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</si>
  <si>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</si>
  <si>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</si>
  <si>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</si>
  <si>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</si>
  <si>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</si>
  <si>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</si>
  <si>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</si>
  <si>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</si>
  <si>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</si>
  <si>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</si>
  <si>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</si>
  <si>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</si>
  <si>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</si>
  <si>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</si>
  <si>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</si>
  <si>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</si>
  <si>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</si>
  <si>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</si>
  <si>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</si>
  <si>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</si>
  <si>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</si>
  <si>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</si>
  <si>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</si>
  <si>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</si>
  <si>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</si>
  <si>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</si>
  <si>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</si>
  <si>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</si>
  <si>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</si>
  <si>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</si>
  <si>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</si>
  <si>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</si>
  <si>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</si>
  <si>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</si>
  <si>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</si>
  <si>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</si>
  <si>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</si>
  <si>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</si>
  <si>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</si>
  <si>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</si>
  <si>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</si>
  <si>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</si>
  <si>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</si>
  <si>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</si>
  <si>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</si>
  <si>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</si>
  <si>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</si>
  <si>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</si>
  <si>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</si>
  <si>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</si>
  <si>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</si>
  <si>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</si>
  <si>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</si>
  <si>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</si>
  <si>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</si>
  <si>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</si>
  <si>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</si>
  <si>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</si>
  <si>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</si>
  <si>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</si>
  <si>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</si>
  <si>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</si>
  <si>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</si>
  <si>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</si>
  <si>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</si>
  <si>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</si>
  <si>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</si>
  <si>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</si>
  <si>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</si>
  <si>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</si>
  <si>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</si>
  <si>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</si>
  <si>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</si>
  <si>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</si>
  <si>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</si>
  <si>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</si>
  <si>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</si>
  <si>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</si>
  <si>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</si>
  <si>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</si>
  <si>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</si>
  <si>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</si>
  <si>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</si>
  <si>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</si>
  <si>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</si>
  <si>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</si>
  <si>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</si>
  <si>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</si>
  <si>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</si>
  <si>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</si>
  <si>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</si>
  <si>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</si>
  <si>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</si>
  <si>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</si>
  <si>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</si>
  <si>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</si>
  <si>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</si>
  <si>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</si>
  <si>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</si>
  <si>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</si>
  <si>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</si>
  <si>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</si>
  <si>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</si>
  <si>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</si>
  <si>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</si>
  <si>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</si>
  <si>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</si>
  <si>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</si>
  <si>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</si>
  <si>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</si>
  <si>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</si>
  <si>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</si>
  <si>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</si>
  <si>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</si>
  <si>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</si>
  <si>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</si>
  <si>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</si>
  <si>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</si>
  <si>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</si>
  <si>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</si>
  <si>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</si>
  <si>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</si>
  <si>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</si>
  <si>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</si>
  <si>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</si>
  <si>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</si>
  <si>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</si>
  <si>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</si>
  <si>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</si>
  <si>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</si>
  <si>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</si>
  <si>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</si>
  <si>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</si>
  <si>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</si>
  <si>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</si>
  <si>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</si>
  <si>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</si>
  <si>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</si>
  <si>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</si>
  <si>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</si>
  <si>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</si>
  <si>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</si>
  <si>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</si>
  <si>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</si>
  <si>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</si>
  <si>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</si>
  <si>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</si>
  <si>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</si>
  <si>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</si>
  <si>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</si>
  <si>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</si>
  <si>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</si>
  <si>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</si>
  <si>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</si>
  <si>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</si>
  <si>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</si>
  <si>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</si>
  <si>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</si>
  <si>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</si>
  <si>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</si>
  <si>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</si>
  <si>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</si>
  <si>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</si>
  <si>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</si>
  <si>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</si>
  <si>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</si>
  <si>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</si>
  <si>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</si>
  <si>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</si>
  <si>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</si>
  <si>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</si>
  <si>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</si>
  <si>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</si>
  <si>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</si>
  <si>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</si>
  <si>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</si>
  <si>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</si>
  <si>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</si>
  <si>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</si>
  <si>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</si>
  <si>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</si>
  <si>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</si>
  <si>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</si>
  <si>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</si>
  <si>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</si>
  <si>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</si>
  <si>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</si>
  <si>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</si>
  <si>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</si>
  <si>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</si>
  <si>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</si>
  <si>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</si>
  <si>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</si>
  <si>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</si>
  <si>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</si>
  <si>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</si>
  <si>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</si>
  <si>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</si>
  <si>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</si>
  <si>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</si>
  <si>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</si>
  <si>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</si>
  <si>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</si>
  <si>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</si>
  <si>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</si>
  <si>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</si>
  <si>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</si>
  <si>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</si>
  <si>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</si>
  <si>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</si>
  <si>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</si>
  <si>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</si>
  <si>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</si>
  <si>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</si>
  <si>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</si>
  <si>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</si>
  <si>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</si>
  <si>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</si>
  <si>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</si>
  <si>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</si>
  <si>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</si>
  <si>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</si>
  <si>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</si>
  <si>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</si>
  <si>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</si>
  <si>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</si>
  <si>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</si>
  <si>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</si>
  <si>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</si>
  <si>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</si>
  <si>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</si>
  <si>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</si>
  <si>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</si>
  <si>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</si>
  <si>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</si>
  <si>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</si>
  <si>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</si>
  <si>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</si>
  <si>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</si>
  <si>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</si>
  <si>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</si>
  <si>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</si>
  <si>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</si>
  <si>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</si>
  <si>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</si>
  <si>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</si>
  <si>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</si>
  <si>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</si>
  <si>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</si>
  <si>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</si>
  <si>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</si>
  <si>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</si>
  <si>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</si>
  <si>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</si>
  <si>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</si>
  <si>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</si>
  <si>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</si>
  <si>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</si>
  <si>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</si>
  <si>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</si>
  <si>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</si>
  <si>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</si>
  <si>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</si>
  <si>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</si>
  <si>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</si>
  <si>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</si>
  <si>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</si>
  <si>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</si>
  <si>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</si>
  <si>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</si>
  <si>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</si>
  <si>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</si>
  <si>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</si>
  <si>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</si>
  <si>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</si>
  <si>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</si>
  <si>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</si>
  <si>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</si>
  <si>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</si>
  <si>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</si>
  <si>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</si>
  <si>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</si>
  <si>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</si>
  <si>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</si>
  <si>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</si>
  <si>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</si>
  <si>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</si>
  <si>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</si>
  <si>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</si>
  <si>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</si>
  <si>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</si>
  <si>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</si>
  <si>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</si>
  <si>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</si>
  <si>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</si>
  <si>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</si>
  <si>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</si>
  <si>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</si>
  <si>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</si>
  <si>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</si>
  <si>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</si>
  <si>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</si>
  <si>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</si>
  <si>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</si>
  <si>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</si>
  <si>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</si>
  <si>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</si>
  <si>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</si>
  <si>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</si>
  <si>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</si>
  <si>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</si>
  <si>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</si>
  <si>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</si>
  <si>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</si>
  <si>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</si>
  <si>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</si>
  <si>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</si>
  <si>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</si>
  <si>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</si>
  <si>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</si>
  <si>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</si>
  <si>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</si>
  <si>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</si>
  <si>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</si>
  <si>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</si>
  <si>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</si>
  <si>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</si>
  <si>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</si>
  <si>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</si>
  <si>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</si>
  <si>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</si>
  <si>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</si>
  <si>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</si>
  <si>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</si>
  <si>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</si>
  <si>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</si>
  <si>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</si>
  <si>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</si>
  <si>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</si>
  <si>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</si>
  <si>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</si>
  <si>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</si>
  <si>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</si>
  <si>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</si>
  <si>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</si>
  <si>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</si>
  <si>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</si>
  <si>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</si>
  <si>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</si>
  <si>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</si>
  <si>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</si>
  <si>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</si>
  <si>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</si>
  <si>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</si>
  <si>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</si>
  <si>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</si>
  <si>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</si>
  <si>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</si>
  <si>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</si>
  <si>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</si>
  <si>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</si>
  <si>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</si>
  <si>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</si>
  <si>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</si>
  <si>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</si>
  <si>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</si>
  <si>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</si>
  <si>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</si>
  <si>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</si>
  <si>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</si>
  <si>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</si>
  <si>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</si>
  <si>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</si>
  <si>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</si>
  <si>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</si>
  <si>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</si>
  <si>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</si>
  <si>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</si>
  <si>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</si>
  <si>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</si>
  <si>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</si>
  <si>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</si>
  <si>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</si>
  <si>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</si>
  <si>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</si>
  <si>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</si>
  <si>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</si>
  <si>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</si>
  <si>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</si>
  <si>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</si>
  <si>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</si>
  <si>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</si>
  <si>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</si>
  <si>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</si>
  <si>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</si>
  <si>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</si>
  <si>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</si>
  <si>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</si>
  <si>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</si>
  <si>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</si>
  <si>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</si>
  <si>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</si>
  <si>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</si>
  <si>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</si>
  <si>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</si>
  <si>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</si>
  <si>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</si>
  <si>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</si>
  <si>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</si>
  <si>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</si>
  <si>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</si>
  <si>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</si>
  <si>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</si>
  <si>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</si>
  <si>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</si>
  <si>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</si>
  <si>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</si>
  <si>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</si>
  <si>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</si>
  <si>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</si>
  <si>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</si>
  <si>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</si>
  <si>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</si>
  <si>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</si>
  <si>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</si>
  <si>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</si>
  <si>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</si>
  <si>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</si>
  <si>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</si>
  <si>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</si>
  <si>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</si>
  <si>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</si>
  <si>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</si>
  <si>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</si>
  <si>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</si>
  <si>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</si>
  <si>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</si>
  <si>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</si>
  <si>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</si>
  <si>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</si>
  <si>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</si>
  <si>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</si>
  <si>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</si>
  <si>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</si>
  <si>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</si>
  <si>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</si>
  <si>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</si>
  <si>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</si>
  <si>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</si>
  <si>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</si>
  <si>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</si>
  <si>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</si>
  <si>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</si>
  <si>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</si>
  <si>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</si>
  <si>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</si>
  <si>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</si>
  <si>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</si>
  <si>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</si>
  <si>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</si>
  <si>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</si>
  <si>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</si>
  <si>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</si>
  <si>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</si>
  <si>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</si>
  <si>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</si>
  <si>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</si>
  <si>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</si>
  <si>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</si>
  <si>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</si>
  <si>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</si>
  <si>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</si>
  <si>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</si>
  <si>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</si>
  <si>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</si>
  <si>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</si>
  <si>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</si>
  <si>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</si>
  <si>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</si>
  <si>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</si>
  <si>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</si>
  <si>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</si>
  <si>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</si>
  <si>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</si>
  <si>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</si>
  <si>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</si>
  <si>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</si>
  <si>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</si>
  <si>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</si>
  <si>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</si>
  <si>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</si>
  <si>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</si>
  <si>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</si>
  <si>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</si>
  <si>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</si>
  <si>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</si>
  <si>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</si>
  <si>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</si>
  <si>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</si>
  <si>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</si>
  <si>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</si>
  <si>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</si>
  <si>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</si>
  <si>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</si>
  <si>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</si>
  <si>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</si>
  <si>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</si>
  <si>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</si>
  <si>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</si>
  <si>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</si>
  <si>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</si>
  <si>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</si>
  <si>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</si>
  <si>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</si>
  <si>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</si>
  <si>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</si>
  <si>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</si>
  <si>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</si>
  <si>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</si>
  <si>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</si>
  <si>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</si>
  <si>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</si>
  <si>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</si>
  <si>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</si>
  <si>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</si>
  <si>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</si>
  <si>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</si>
  <si>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</si>
  <si>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</si>
  <si>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</si>
  <si>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</si>
  <si>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</si>
  <si>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</si>
  <si>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</si>
  <si>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</si>
  <si>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</si>
  <si>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</si>
  <si>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</si>
  <si>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</si>
  <si>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</si>
  <si>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</si>
  <si>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</si>
  <si>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</si>
  <si>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</si>
  <si>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</si>
  <si>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</si>
  <si>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</si>
  <si>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</si>
  <si>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</si>
  <si>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</si>
  <si>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</si>
  <si>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</si>
  <si>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</si>
  <si>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</si>
  <si>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</si>
  <si>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</si>
  <si>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</si>
  <si>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</si>
  <si>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</si>
  <si>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</si>
  <si>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</si>
  <si>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</si>
  <si>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</si>
  <si>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</si>
  <si>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</si>
  <si>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</si>
  <si>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</si>
  <si>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</si>
  <si>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</si>
  <si>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</si>
  <si>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</si>
  <si>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</si>
  <si>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</si>
  <si>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</si>
  <si>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</si>
  <si>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</si>
  <si>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</si>
  <si>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</si>
  <si>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</si>
  <si>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</si>
  <si>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</si>
  <si>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</si>
  <si>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</si>
  <si>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</si>
  <si>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</si>
  <si>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</si>
  <si>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</si>
  <si>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</si>
  <si>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</si>
  <si>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</si>
  <si>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</si>
  <si>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</si>
  <si>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</si>
  <si>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</si>
  <si>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</si>
  <si>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</si>
  <si>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</si>
  <si>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</si>
  <si>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</si>
  <si>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</si>
  <si>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</si>
  <si>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</si>
  <si>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</si>
  <si>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</si>
  <si>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</si>
  <si>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</si>
  <si>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</si>
  <si>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</si>
  <si>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</si>
  <si>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</si>
  <si>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</si>
  <si>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</si>
  <si>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</si>
  <si>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</si>
  <si>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</si>
  <si>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</si>
  <si>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</si>
  <si>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</si>
  <si>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</si>
  <si>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</si>
  <si>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</si>
  <si>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</si>
  <si>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</si>
  <si>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</si>
  <si>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</si>
  <si>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</si>
  <si>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</si>
  <si>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</si>
  <si>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</si>
  <si>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</si>
  <si>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</si>
  <si>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</si>
  <si>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</si>
  <si>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</si>
  <si>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</si>
  <si>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</si>
  <si>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</si>
  <si>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</si>
  <si>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</si>
  <si>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</si>
  <si>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</si>
  <si>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</si>
  <si>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</si>
  <si>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</si>
  <si>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</si>
  <si>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</si>
  <si>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</si>
  <si>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</si>
  <si>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</si>
  <si>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</si>
  <si>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</si>
  <si>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</si>
  <si>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</si>
  <si>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</si>
  <si>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</si>
  <si>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</si>
  <si>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</si>
  <si>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</si>
  <si>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</si>
  <si>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</si>
  <si>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</si>
  <si>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</si>
  <si>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</si>
  <si>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</si>
  <si>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</si>
  <si>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</si>
  <si>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</si>
  <si>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</si>
  <si>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</si>
  <si>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</si>
  <si>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</si>
  <si>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</si>
  <si>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</si>
  <si>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</si>
  <si>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</si>
  <si>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</si>
  <si>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</si>
  <si>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</si>
  <si>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</si>
  <si>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</si>
  <si>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</si>
  <si>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</si>
  <si>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</si>
  <si>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</si>
  <si>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</si>
  <si>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</si>
  <si>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</si>
  <si>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</si>
  <si>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</si>
  <si>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</si>
  <si>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</si>
  <si>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</si>
  <si>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</si>
  <si>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</si>
  <si>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</si>
  <si>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</si>
  <si>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</si>
  <si>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</si>
  <si>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</si>
  <si>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</si>
  <si>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</si>
  <si>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</si>
  <si>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</si>
  <si>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</si>
  <si>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</si>
  <si>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</si>
  <si>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</si>
  <si>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</si>
  <si>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</si>
  <si>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</si>
  <si>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</si>
  <si>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</si>
  <si>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</si>
  <si>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</si>
  <si>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</si>
  <si>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</si>
  <si>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</si>
  <si>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</si>
  <si>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</si>
  <si>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</si>
  <si>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</si>
  <si>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</si>
  <si>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</si>
  <si>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</si>
  <si>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</si>
  <si>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</si>
  <si>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</si>
  <si>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</si>
  <si>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</si>
  <si>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</si>
  <si>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</si>
  <si>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</si>
  <si>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</si>
  <si>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</si>
  <si>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</si>
  <si>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</si>
  <si>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</si>
  <si>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</si>
  <si>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</si>
  <si>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</si>
  <si>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</si>
  <si>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</si>
  <si>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</si>
  <si>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</si>
  <si>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</si>
  <si>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</si>
  <si>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</si>
  <si>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</si>
  <si>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</si>
  <si>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</si>
  <si>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</si>
  <si>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</si>
  <si>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</si>
  <si>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</si>
  <si>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</si>
  <si>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</si>
  <si>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</si>
  <si>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</si>
  <si>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</si>
  <si>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</si>
  <si>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</si>
  <si>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</si>
  <si>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</si>
  <si>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</si>
  <si>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</si>
  <si>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</si>
  <si>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</si>
  <si>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</si>
  <si>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</si>
  <si>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</si>
  <si>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</si>
  <si>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</si>
  <si>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</si>
  <si>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</si>
  <si>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</si>
  <si>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</si>
  <si>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</si>
  <si>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</si>
  <si>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</si>
  <si>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</si>
  <si>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</si>
  <si>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</si>
  <si>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</si>
  <si>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</si>
  <si>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</si>
  <si>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</si>
  <si>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</si>
  <si>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</si>
  <si>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</si>
  <si>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</si>
  <si>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</si>
  <si>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</si>
  <si>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</si>
  <si>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</si>
  <si>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</si>
  <si>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</si>
  <si>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</si>
  <si>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</si>
  <si>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</si>
  <si>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</si>
  <si>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</si>
  <si>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</si>
  <si>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</si>
  <si>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</si>
  <si>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</si>
  <si>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</si>
  <si>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</si>
  <si>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</si>
  <si>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</si>
  <si>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</si>
  <si>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</si>
  <si>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</si>
  <si>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</si>
  <si>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</si>
  <si>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</si>
  <si>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</si>
  <si>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</si>
  <si>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</si>
  <si>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</si>
  <si>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</si>
  <si>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</si>
  <si>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</si>
  <si>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</si>
  <si>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</si>
  <si>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</si>
  <si>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</si>
  <si>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</si>
  <si>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</si>
  <si>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</si>
  <si>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</si>
  <si>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</si>
  <si>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</si>
  <si>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</si>
  <si>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</si>
  <si>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</si>
  <si>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</si>
  <si>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</si>
  <si>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</si>
  <si>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</si>
  <si>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</si>
  <si>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</si>
  <si>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</si>
  <si>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</si>
  <si>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</si>
  <si>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</si>
  <si>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</si>
  <si>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</si>
  <si>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</si>
  <si>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</si>
  <si>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</si>
  <si>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</si>
  <si>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</si>
  <si>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</si>
  <si>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</si>
  <si>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</si>
  <si>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</si>
  <si>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</si>
  <si>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</si>
  <si>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</si>
  <si>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</si>
  <si>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</si>
  <si>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</si>
  <si>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</si>
  <si>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</si>
  <si>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</si>
  <si>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</si>
  <si>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</si>
  <si>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</si>
  <si>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</si>
  <si>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</si>
  <si>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</si>
  <si>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</si>
  <si>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</si>
  <si>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</si>
  <si>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</si>
  <si>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</si>
  <si>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</si>
  <si>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</si>
  <si>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</si>
  <si>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</si>
  <si>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</si>
  <si>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</si>
  <si>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</si>
  <si>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</si>
  <si>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</si>
  <si>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</si>
  <si>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</si>
  <si>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</si>
  <si>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</si>
  <si>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</si>
  <si>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</si>
  <si>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</si>
  <si>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</si>
  <si>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</si>
  <si>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</si>
  <si>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</si>
  <si>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</si>
  <si>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</si>
  <si>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</si>
  <si>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</si>
  <si>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</si>
  <si>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</si>
  <si>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</si>
  <si>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</si>
  <si>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</si>
  <si>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</si>
  <si>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</si>
  <si>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</si>
  <si>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</si>
  <si>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</si>
  <si>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</si>
  <si>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</si>
  <si>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</si>
  <si>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</si>
  <si>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</si>
  <si>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</si>
  <si>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</si>
  <si>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</si>
  <si>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</si>
  <si>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</si>
  <si>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</si>
  <si>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</si>
  <si>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</si>
  <si>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</si>
  <si>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</si>
  <si>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</si>
  <si>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</si>
  <si>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</si>
  <si>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</si>
  <si>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</si>
  <si>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</si>
  <si>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</si>
  <si>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</si>
  <si>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</si>
  <si>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</si>
  <si>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</si>
  <si>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</si>
  <si>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</si>
  <si>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</si>
  <si>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</si>
  <si>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</si>
  <si>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</si>
  <si>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</si>
  <si>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</si>
  <si>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</si>
  <si>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</si>
  <si>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</si>
  <si>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</si>
  <si>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</si>
  <si>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</si>
  <si>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</si>
  <si>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</si>
  <si>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</si>
  <si>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</si>
  <si>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</si>
  <si>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</si>
  <si>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</si>
  <si>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</si>
  <si>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</si>
  <si>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</si>
  <si>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</si>
  <si>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</si>
  <si>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</si>
  <si>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</si>
  <si>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</si>
  <si>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</si>
  <si>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</si>
  <si>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</si>
  <si>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</si>
  <si>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</si>
  <si>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</si>
  <si>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</si>
  <si>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</si>
  <si>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</si>
  <si>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</si>
  <si>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</si>
  <si>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</si>
  <si>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</si>
  <si>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</si>
  <si>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</si>
  <si>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</si>
  <si>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</si>
  <si>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</si>
  <si>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</si>
  <si>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</si>
  <si>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</si>
  <si>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</si>
  <si>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</si>
  <si>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</si>
  <si>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</si>
  <si>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</si>
  <si>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</si>
  <si>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</si>
  <si>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</si>
  <si>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</si>
  <si>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</si>
  <si>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</si>
  <si>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</si>
  <si>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</si>
  <si>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</si>
  <si>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</si>
  <si>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</si>
  <si>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</si>
  <si>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</si>
  <si>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</si>
  <si>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</si>
  <si>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</si>
  <si>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</si>
  <si>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</si>
  <si>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</si>
  <si>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</si>
  <si>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</si>
  <si>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</si>
  <si>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</si>
  <si>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</si>
  <si>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</si>
  <si>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</si>
  <si>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</si>
  <si>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</si>
  <si>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</si>
  <si>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</si>
  <si>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</si>
  <si>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</si>
  <si>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</si>
  <si>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</si>
  <si>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</si>
  <si>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</si>
  <si>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</si>
  <si>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</si>
  <si>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</si>
  <si>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</si>
  <si>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</si>
  <si>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</si>
  <si>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</si>
  <si>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</si>
  <si>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</si>
  <si>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</si>
  <si>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</si>
  <si>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</si>
  <si>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</si>
  <si>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</si>
  <si>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</si>
  <si>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</si>
  <si>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</si>
  <si>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</si>
  <si>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</si>
  <si>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</si>
  <si>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</si>
  <si>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</si>
  <si>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</si>
  <si>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</si>
  <si>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</si>
  <si>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</si>
  <si>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</si>
  <si>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</si>
  <si>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</si>
  <si>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</si>
  <si>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</si>
  <si>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</si>
  <si>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</si>
  <si>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</si>
  <si>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</si>
  <si>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</si>
  <si>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</si>
  <si>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</si>
  <si>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</si>
  <si>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</si>
  <si>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</si>
  <si>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</si>
  <si>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</si>
  <si>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</si>
  <si>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</si>
  <si>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</si>
  <si>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</si>
  <si>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</si>
  <si>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</si>
  <si>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</si>
  <si>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</si>
  <si>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</si>
  <si>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</si>
  <si>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</si>
  <si>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</si>
  <si>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</si>
  <si>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</si>
  <si>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</si>
  <si>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</si>
  <si>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</si>
  <si>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</si>
  <si>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</si>
  <si>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</si>
  <si>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</si>
  <si>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</si>
  <si>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</si>
  <si>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</si>
  <si>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</si>
  <si>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</si>
  <si>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</si>
  <si>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</si>
  <si>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</si>
  <si>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</si>
  <si>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</si>
  <si>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</si>
  <si>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</si>
  <si>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</si>
  <si>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</si>
  <si>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</si>
  <si>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</si>
  <si>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</si>
  <si>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</si>
  <si>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</si>
  <si>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</si>
  <si>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</si>
  <si>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</si>
  <si>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</si>
  <si>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</si>
  <si>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</si>
  <si>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</si>
  <si>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</si>
  <si>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</si>
  <si>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</si>
  <si>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</si>
  <si>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</si>
  <si>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</si>
  <si>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</si>
  <si>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</si>
  <si>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</si>
  <si>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</si>
  <si>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</si>
  <si>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</si>
  <si>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</si>
  <si>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</si>
  <si>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</si>
  <si>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</si>
  <si>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</si>
  <si>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</si>
  <si>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</si>
  <si>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</si>
  <si>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</si>
  <si>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</si>
  <si>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</si>
  <si>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</si>
  <si>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</si>
  <si>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</si>
  <si>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</si>
  <si>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</si>
  <si>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</si>
  <si>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</si>
  <si>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</si>
  <si>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</si>
  <si>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</si>
  <si>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</si>
  <si>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</si>
  <si>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</si>
  <si>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</si>
  <si>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</si>
  <si>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</si>
  <si>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</si>
  <si>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</si>
  <si>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</si>
  <si>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</si>
  <si>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</si>
  <si>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</si>
  <si>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</si>
  <si>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</si>
  <si>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</si>
  <si>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</si>
  <si>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</si>
  <si>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</si>
  <si>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</si>
  <si>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</si>
  <si>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</si>
  <si>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</si>
  <si>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</si>
  <si>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</si>
  <si>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</si>
  <si>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</si>
  <si>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</si>
  <si>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</si>
  <si>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</si>
  <si>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</si>
  <si>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</si>
  <si>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</si>
  <si>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</si>
  <si>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</si>
  <si>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</si>
  <si>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</si>
  <si>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</si>
  <si>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</si>
  <si>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</si>
  <si>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</si>
  <si>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</si>
  <si>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</si>
  <si>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</si>
  <si>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</si>
  <si>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</si>
  <si>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</si>
  <si>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</si>
  <si>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</si>
  <si>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</si>
  <si>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</si>
  <si>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</si>
  <si>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</si>
  <si>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</si>
  <si>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</si>
  <si>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</si>
  <si>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</si>
  <si>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</si>
  <si>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</si>
  <si>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</si>
  <si>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</si>
  <si>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</si>
  <si>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</si>
  <si>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</si>
  <si>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</si>
  <si>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</si>
  <si>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</si>
  <si>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</si>
  <si>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</si>
  <si>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</si>
  <si>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</si>
  <si>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</si>
  <si>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</si>
  <si>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</si>
  <si>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</si>
  <si>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</si>
  <si>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</si>
  <si>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</si>
  <si>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</si>
  <si>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</si>
  <si>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</si>
  <si>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</si>
  <si>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</si>
  <si>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</si>
  <si>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</si>
  <si>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</si>
  <si>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</si>
  <si>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</si>
  <si>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</si>
  <si>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</si>
  <si>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</si>
  <si>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</si>
  <si>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</si>
  <si>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</si>
  <si>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</si>
  <si>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</si>
  <si>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</si>
  <si>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</si>
  <si>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</si>
  <si>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</si>
  <si>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</si>
  <si>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</si>
  <si>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</si>
  <si>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</si>
  <si>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</si>
  <si>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</si>
  <si>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</si>
  <si>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</si>
  <si>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</si>
  <si>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</si>
  <si>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</si>
  <si>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</si>
  <si>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</si>
  <si>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</si>
  <si>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</si>
  <si>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</si>
  <si>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</si>
  <si>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</si>
  <si>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</si>
  <si>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</si>
  <si>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</si>
  <si>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</si>
  <si>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</si>
  <si>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27-373-2017</t>
  </si>
  <si>
    <t>05/12/2017</t>
  </si>
  <si>
    <t>31/07/2018</t>
  </si>
  <si>
    <t>prestar el servicio de educacion inicial en el marco de la atencion integral a mujeres gestantes, niños y niñas menores de cinco años, o hasta su ingreso al grado transicion, de confomidad con el manual operativo de la modalidad y las directrices establecidas por el ICBF, en armonia con la politica de estado para el desarrollo integral de la primera infancia  "de cero a siempre" en el desarrollo infantil en medio familiar</t>
  </si>
  <si>
    <t>16/12/2016</t>
  </si>
  <si>
    <t>30/12/2017</t>
  </si>
  <si>
    <t>prestar el servicio de atencion a niños y niñas menores de cinco años, o hasta su ingreso al grado transicion, con el fin de promover el desarrollo integral de la primera infancia con calidad de confomidad con el lineamiento, el manual operativo y las directrices, parametros y estandares establecidas por el ICBF, en el marco de la politica de estado para el desarrollo integral de la primera infancia "de cero a siempre", en el servicio desarrollo infantil en medio familiar</t>
  </si>
  <si>
    <t>27-281-2014</t>
  </si>
  <si>
    <t>Atender a niños y niñas menos de cinco (5) años o hasta su ingreso al grado transicion y en mujeres gestantes y en periodos de lactancia en los servicios de educacion inicial y cuidado con el fin de promover el desarrollo integral de la primera infancia con calidad, de conformidad con los lineamientos y las directrices parametros y estandares establecidos por el ICBF</t>
  </si>
  <si>
    <t>27-537-2018</t>
  </si>
  <si>
    <t>27-094-2016</t>
  </si>
  <si>
    <t>prestar el servicio de atencion, eduacacion inicial y cuidados de niños y niñas menores de cinco años o hasta su ingreso al grado de transicion y a mujres gestantes y madres  en periodo de lactancia con el fin de promover el desarrollo integral de al primera infancia con calidad, de conformidad  con los linemientos, manual operativo, las directrices, paramietros y estandares establecidos por el ICBF , en el marco de la estrategia de atencion integral  de "cero a siempre"</t>
  </si>
  <si>
    <t>27-212-2016</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</si>
  <si>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</si>
  <si>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Luis Eduardo Arango Alvarez</t>
  </si>
  <si>
    <t>8928017-8850691</t>
  </si>
  <si>
    <t>Cra 22 # 46-19</t>
  </si>
  <si>
    <t>centroversalles@gmail.com</t>
  </si>
  <si>
    <t>63001512020</t>
  </si>
  <si>
    <t>63001522020</t>
  </si>
  <si>
    <t>Prestar los servicios de educacion inicial en el marco de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</si>
  <si>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2021-27-27001302020</t>
  </si>
  <si>
    <t>63-074-2019</t>
  </si>
  <si>
    <t>Prestar el servicio de desarrollo Infantil en Medio Familiar- DIMF- de conformidad con el manual operativo de la modalidad familiar y las directrices establecidas por el ICBF, en armonia con la politica de esado para el desarrollo integral de la primera infancia de cero a siempre</t>
  </si>
  <si>
    <t>63-273-2017</t>
  </si>
  <si>
    <t>Prestar el servicio de atencion, educacion inicial y cuidado a niños y niñas menores de 5 años, o hasta su ingreso al grado transicion, con el fin de promover el desarrollo integral de la primera infancia con calidad de conformidad con los lineamientos, manual operativo, las directrices, parametros y estandares establecidas por el ICBF, en el marco de la estrategia de atencion integral de cero a siempre en el servicio de desarrollo infantil en medio familiar</t>
  </si>
  <si>
    <t>63-291-2016</t>
  </si>
  <si>
    <t>17-0090-2019</t>
  </si>
  <si>
    <t>Prestar el servicio de Desarrollo Infantil en Medio Familiar- DIMF- de conformidad con el manual operativo de la modalidad familiar y las directrices establecidas por el ICBF, en armonia con la politica de estado para el desarrollo integral del la primera infancia de cero a siempre</t>
  </si>
  <si>
    <t>17-0410-2017</t>
  </si>
  <si>
    <t>16/12/2017</t>
  </si>
  <si>
    <t>31/10/2018</t>
  </si>
  <si>
    <t>17-0553-2016</t>
  </si>
  <si>
    <t>15/12/2017</t>
  </si>
  <si>
    <t>prestar el servicio de atencion a niños y niñas menores de cinco años, o hasta su ingreso al grado transicion,  con el fin de promover el desarrollo integral de la primera infancia con calidad de confomidad con el lineamiento, el manual operativo y las directrices establecidas por el ICBF, en el marco de la politica de estado para el desarrollo integral de la primera infancia  "de cero a siempre" en el desarrollo infantil en medio familiar</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</si>
</sst>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0" zoomScale="85" zoomScaleNormal="85" zoomScaleSheetLayoutView="40" zoomScalePageLayoutView="40" workbookViewId="0">
      <selection activeCell="D48" sqref="D48:F5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2697</v>
      </c>
      <c r="D15" s="35"/>
      <c r="E15" s="35"/>
      <c r="F15" s="5"/>
      <c r="G15" s="32" t="s">
        <v>1168</v>
      </c>
      <c r="H15" s="103" t="s">
        <v>628</v>
      </c>
      <c r="I15" s="32" t="s">
        <v>2624</v>
      </c>
      <c r="J15" s="108" t="s">
        <v>2626</v>
      </c>
      <c r="L15" s="207" t="s">
        <v>8</v>
      </c>
      <c r="M15" s="207"/>
      <c r="N15" s="125"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800180234</v>
      </c>
      <c r="C20" s="5"/>
      <c r="D20" s="73"/>
      <c r="E20" s="5"/>
      <c r="F20" s="5"/>
      <c r="G20" s="5"/>
      <c r="H20" s="184"/>
      <c r="I20" s="146" t="s">
        <v>628</v>
      </c>
      <c r="J20" s="147" t="s">
        <v>630</v>
      </c>
      <c r="K20" s="148">
        <v>3253851650</v>
      </c>
      <c r="L20" s="149"/>
      <c r="M20" s="149">
        <v>44561</v>
      </c>
      <c r="N20" s="132">
        <f>+(M20-L20)/30</f>
        <v>1485.3666666666666</v>
      </c>
      <c r="O20" s="135"/>
      <c r="U20" s="131"/>
      <c r="V20" s="105">
        <f ca="1">NOW()</f>
        <v>44191.460939583332</v>
      </c>
      <c r="W20" s="105">
        <f ca="1">NOW()</f>
        <v>44191.460939583332</v>
      </c>
    </row>
    <row r="21" spans="1:23" ht="30" customHeight="1" outlineLevel="1" x14ac:dyDescent="0.3">
      <c r="A21" s="9"/>
      <c r="B21" s="71"/>
      <c r="C21" s="5"/>
      <c r="D21" s="5"/>
      <c r="E21" s="5"/>
      <c r="F21" s="5"/>
      <c r="G21" s="5"/>
      <c r="H21" s="70"/>
      <c r="I21" s="146"/>
      <c r="J21" s="147"/>
      <c r="K21" s="148"/>
      <c r="L21" s="149"/>
      <c r="M21" s="149"/>
      <c r="N21" s="132">
        <f t="shared" ref="N21:N35" si="0">+(M21-L21)/30</f>
        <v>0</v>
      </c>
      <c r="O21" s="136"/>
    </row>
    <row r="22" spans="1:23" ht="30" customHeight="1" outlineLevel="1" x14ac:dyDescent="0.3">
      <c r="A22" s="9"/>
      <c r="B22" s="71"/>
      <c r="C22" s="5"/>
      <c r="D22" s="5"/>
      <c r="E22" s="5"/>
      <c r="F22" s="5"/>
      <c r="G22" s="5"/>
      <c r="H22" s="70"/>
      <c r="I22" s="146"/>
      <c r="J22" s="147"/>
      <c r="K22" s="148"/>
      <c r="L22" s="149"/>
      <c r="M22" s="149"/>
      <c r="N22" s="133">
        <f t="shared" ref="N22:N33" si="1">+(M22-L22)/30</f>
        <v>0</v>
      </c>
      <c r="O22" s="136"/>
    </row>
    <row r="23" spans="1:23" ht="30" customHeight="1" outlineLevel="1" x14ac:dyDescent="0.3">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3">
      <c r="A24" s="9"/>
      <c r="B24" s="101"/>
      <c r="C24" s="21"/>
      <c r="D24" s="21"/>
      <c r="E24" s="21"/>
      <c r="F24" s="5"/>
      <c r="G24" s="5"/>
      <c r="H24" s="70"/>
      <c r="I24" s="146"/>
      <c r="J24" s="147"/>
      <c r="K24" s="148"/>
      <c r="L24" s="149"/>
      <c r="M24" s="149"/>
      <c r="N24" s="133">
        <f t="shared" si="1"/>
        <v>0</v>
      </c>
      <c r="O24" s="136"/>
    </row>
    <row r="25" spans="1:23" ht="30" customHeight="1" outlineLevel="1" x14ac:dyDescent="0.3">
      <c r="A25" s="9"/>
      <c r="B25" s="101"/>
      <c r="C25" s="21"/>
      <c r="D25" s="21"/>
      <c r="E25" s="21"/>
      <c r="F25" s="5"/>
      <c r="G25" s="5"/>
      <c r="H25" s="70"/>
      <c r="I25" s="146"/>
      <c r="J25" s="147"/>
      <c r="K25" s="148"/>
      <c r="L25" s="149"/>
      <c r="M25" s="149"/>
      <c r="N25" s="133">
        <f t="shared" si="1"/>
        <v>0</v>
      </c>
      <c r="O25" s="136"/>
    </row>
    <row r="26" spans="1:23" ht="30" customHeight="1" outlineLevel="1" x14ac:dyDescent="0.3">
      <c r="A26" s="9"/>
      <c r="B26" s="101"/>
      <c r="C26" s="21"/>
      <c r="D26" s="21"/>
      <c r="E26" s="21"/>
      <c r="F26" s="5"/>
      <c r="G26" s="5"/>
      <c r="H26" s="70"/>
      <c r="I26" s="146"/>
      <c r="J26" s="147"/>
      <c r="K26" s="148"/>
      <c r="L26" s="149"/>
      <c r="M26" s="149"/>
      <c r="N26" s="133">
        <f t="shared" si="1"/>
        <v>0</v>
      </c>
      <c r="O26" s="136"/>
    </row>
    <row r="27" spans="1:23" ht="30" customHeight="1" outlineLevel="1" x14ac:dyDescent="0.3">
      <c r="A27" s="9"/>
      <c r="B27" s="101"/>
      <c r="C27" s="21"/>
      <c r="D27" s="21"/>
      <c r="E27" s="21"/>
      <c r="F27" s="5"/>
      <c r="G27" s="5"/>
      <c r="H27" s="70"/>
      <c r="I27" s="146"/>
      <c r="J27" s="147"/>
      <c r="K27" s="148"/>
      <c r="L27" s="149"/>
      <c r="M27" s="149"/>
      <c r="N27" s="133">
        <f t="shared" si="1"/>
        <v>0</v>
      </c>
      <c r="O27" s="136"/>
    </row>
    <row r="28" spans="1:23" ht="30" customHeight="1" outlineLevel="1" x14ac:dyDescent="0.3">
      <c r="A28" s="9"/>
      <c r="B28" s="101"/>
      <c r="C28" s="21"/>
      <c r="D28" s="21"/>
      <c r="E28" s="21"/>
      <c r="F28" s="5"/>
      <c r="G28" s="5"/>
      <c r="H28" s="70"/>
      <c r="I28" s="146"/>
      <c r="J28" s="147"/>
      <c r="K28" s="148"/>
      <c r="L28" s="149"/>
      <c r="M28" s="149"/>
      <c r="N28" s="133">
        <f t="shared" si="1"/>
        <v>0</v>
      </c>
      <c r="O28" s="136"/>
    </row>
    <row r="29" spans="1:23" ht="30" customHeight="1" outlineLevel="1" x14ac:dyDescent="0.3">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CENTRO DE DESARROLLO COMUNITARIO VERSALLES</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2696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2676</v>
      </c>
      <c r="E48" s="118" t="s">
        <v>2677</v>
      </c>
      <c r="F48" s="118" t="s">
        <v>2678</v>
      </c>
      <c r="G48" s="157">
        <f>IF(AND(E48&lt;&gt;"",F48&lt;&gt;""),((F48-E48)/30),"")</f>
        <v>7.9333333333333336</v>
      </c>
      <c r="H48" s="119" t="s">
        <v>2679</v>
      </c>
      <c r="I48" s="118" t="s">
        <v>628</v>
      </c>
      <c r="J48" s="118" t="s">
        <v>395</v>
      </c>
      <c r="K48" s="120">
        <v>829320894</v>
      </c>
      <c r="L48" s="113" t="s">
        <v>1148</v>
      </c>
      <c r="M48" s="114">
        <v>1</v>
      </c>
      <c r="N48" s="113" t="s">
        <v>27</v>
      </c>
      <c r="O48" s="113" t="s">
        <v>1148</v>
      </c>
      <c r="P48" s="78"/>
    </row>
    <row r="49" spans="1:16" s="6" customFormat="1" ht="24.75" customHeight="1" x14ac:dyDescent="0.25">
      <c r="A49" s="140">
        <v>2</v>
      </c>
      <c r="B49" s="110" t="s">
        <v>2665</v>
      </c>
      <c r="C49" s="111" t="s">
        <v>31</v>
      </c>
      <c r="D49" s="118" t="s">
        <v>2685</v>
      </c>
      <c r="E49" s="118" t="s">
        <v>2680</v>
      </c>
      <c r="F49" s="118" t="s">
        <v>2681</v>
      </c>
      <c r="G49" s="157">
        <f t="shared" ref="G49" si="2">IF(AND(E49&lt;&gt;"",F49&lt;&gt;""),((F49-E49)/30),"")</f>
        <v>12.633333333333333</v>
      </c>
      <c r="H49" s="119" t="s">
        <v>2682</v>
      </c>
      <c r="I49" s="118" t="s">
        <v>628</v>
      </c>
      <c r="J49" s="118" t="s">
        <v>395</v>
      </c>
      <c r="K49" s="120">
        <v>3709199298</v>
      </c>
      <c r="L49" s="113" t="s">
        <v>1148</v>
      </c>
      <c r="M49" s="114">
        <v>1</v>
      </c>
      <c r="N49" s="113" t="s">
        <v>27</v>
      </c>
      <c r="O49" s="113" t="s">
        <v>1148</v>
      </c>
      <c r="P49" s="78"/>
    </row>
    <row r="50" spans="1:16" s="6" customFormat="1" ht="24.75" customHeight="1" x14ac:dyDescent="0.25">
      <c r="A50" s="140">
        <v>3</v>
      </c>
      <c r="B50" s="110" t="s">
        <v>2665</v>
      </c>
      <c r="C50" s="111" t="s">
        <v>31</v>
      </c>
      <c r="D50" s="118" t="s">
        <v>2688</v>
      </c>
      <c r="E50" s="142">
        <v>42522</v>
      </c>
      <c r="F50" s="142">
        <v>42719</v>
      </c>
      <c r="G50" s="157">
        <f>IF(AND(E50&lt;&gt;"",F50&lt;&gt;""),((F50-E50)/30),"")</f>
        <v>6.5666666666666664</v>
      </c>
      <c r="H50" s="119" t="s">
        <v>2687</v>
      </c>
      <c r="I50" s="118" t="s">
        <v>628</v>
      </c>
      <c r="J50" s="118" t="s">
        <v>395</v>
      </c>
      <c r="K50" s="120">
        <v>2518176245</v>
      </c>
      <c r="L50" s="113" t="s">
        <v>1148</v>
      </c>
      <c r="M50" s="114">
        <v>1</v>
      </c>
      <c r="N50" s="113" t="s">
        <v>27</v>
      </c>
      <c r="O50" s="113" t="s">
        <v>1148</v>
      </c>
      <c r="P50" s="78"/>
    </row>
    <row r="51" spans="1:16" s="6" customFormat="1" ht="24.75" customHeight="1" outlineLevel="1" x14ac:dyDescent="0.25">
      <c r="A51" s="140">
        <v>4</v>
      </c>
      <c r="B51" s="110" t="s">
        <v>2665</v>
      </c>
      <c r="C51" s="111" t="s">
        <v>31</v>
      </c>
      <c r="D51" s="118" t="s">
        <v>2686</v>
      </c>
      <c r="E51" s="142">
        <v>42399</v>
      </c>
      <c r="F51" s="142">
        <v>42521</v>
      </c>
      <c r="G51" s="157">
        <f t="shared" ref="G51:G107" si="3">IF(AND(E51&lt;&gt;"",F51&lt;&gt;""),((F51-E51)/30),"")</f>
        <v>4.0666666666666664</v>
      </c>
      <c r="H51" s="119" t="s">
        <v>2687</v>
      </c>
      <c r="I51" s="118" t="s">
        <v>628</v>
      </c>
      <c r="J51" s="118" t="s">
        <v>395</v>
      </c>
      <c r="K51" s="120">
        <v>1491883731</v>
      </c>
      <c r="L51" s="113" t="s">
        <v>1148</v>
      </c>
      <c r="M51" s="114">
        <v>1</v>
      </c>
      <c r="N51" s="113" t="s">
        <v>27</v>
      </c>
      <c r="O51" s="113" t="s">
        <v>1148</v>
      </c>
      <c r="P51" s="78"/>
    </row>
    <row r="52" spans="1:16" s="7" customFormat="1" ht="24.75" customHeight="1" outlineLevel="1" x14ac:dyDescent="0.25">
      <c r="A52" s="141">
        <v>5</v>
      </c>
      <c r="B52" s="110" t="s">
        <v>2665</v>
      </c>
      <c r="C52" s="111" t="s">
        <v>31</v>
      </c>
      <c r="D52" s="118" t="s">
        <v>2683</v>
      </c>
      <c r="E52" s="142">
        <v>41995</v>
      </c>
      <c r="F52" s="142">
        <v>42369</v>
      </c>
      <c r="G52" s="157">
        <f t="shared" si="3"/>
        <v>12.466666666666667</v>
      </c>
      <c r="H52" s="116" t="s">
        <v>2684</v>
      </c>
      <c r="I52" s="118" t="s">
        <v>628</v>
      </c>
      <c r="J52" s="118" t="s">
        <v>395</v>
      </c>
      <c r="K52" s="120">
        <v>3761429041</v>
      </c>
      <c r="L52" s="113" t="s">
        <v>1148</v>
      </c>
      <c r="M52" s="114">
        <v>1</v>
      </c>
      <c r="N52" s="113" t="s">
        <v>27</v>
      </c>
      <c r="O52" s="113" t="s">
        <v>1148</v>
      </c>
      <c r="P52" s="79"/>
    </row>
    <row r="53" spans="1:16" s="7" customFormat="1" ht="24.75" customHeight="1" outlineLevel="1" x14ac:dyDescent="0.25">
      <c r="A53" s="141">
        <v>6</v>
      </c>
      <c r="B53" s="110" t="s">
        <v>2665</v>
      </c>
      <c r="C53" s="111" t="s">
        <v>31</v>
      </c>
      <c r="D53" s="118" t="s">
        <v>2698</v>
      </c>
      <c r="E53" s="174">
        <v>43483</v>
      </c>
      <c r="F53" s="174">
        <v>43819</v>
      </c>
      <c r="G53" s="157">
        <f t="shared" si="3"/>
        <v>11.2</v>
      </c>
      <c r="H53" s="116" t="s">
        <v>2699</v>
      </c>
      <c r="I53" s="118" t="s">
        <v>862</v>
      </c>
      <c r="J53" s="118" t="s">
        <v>53</v>
      </c>
      <c r="K53" s="120">
        <v>1633348162</v>
      </c>
      <c r="L53" s="113" t="s">
        <v>1148</v>
      </c>
      <c r="M53" s="114">
        <v>1</v>
      </c>
      <c r="N53" s="113" t="s">
        <v>27</v>
      </c>
      <c r="O53" s="113" t="s">
        <v>1148</v>
      </c>
      <c r="P53" s="79"/>
    </row>
    <row r="54" spans="1:16" s="7" customFormat="1" ht="24.75" customHeight="1" outlineLevel="1" x14ac:dyDescent="0.25">
      <c r="A54" s="141">
        <v>7</v>
      </c>
      <c r="B54" s="110" t="s">
        <v>2665</v>
      </c>
      <c r="C54" s="111" t="s">
        <v>31</v>
      </c>
      <c r="D54" s="118" t="s">
        <v>2700</v>
      </c>
      <c r="E54" s="174">
        <v>43081</v>
      </c>
      <c r="F54" s="174">
        <v>43312</v>
      </c>
      <c r="G54" s="157">
        <f>IF(AND(E54&lt;&gt;"",F54&lt;&gt;""),((F54-E54)/30),"")</f>
        <v>7.7</v>
      </c>
      <c r="H54" s="119" t="s">
        <v>2701</v>
      </c>
      <c r="I54" s="112" t="s">
        <v>862</v>
      </c>
      <c r="J54" s="112" t="s">
        <v>53</v>
      </c>
      <c r="K54" s="115">
        <v>5924956476</v>
      </c>
      <c r="L54" s="113" t="s">
        <v>1148</v>
      </c>
      <c r="M54" s="114">
        <v>1</v>
      </c>
      <c r="N54" s="113" t="s">
        <v>27</v>
      </c>
      <c r="O54" s="113" t="s">
        <v>1148</v>
      </c>
      <c r="P54" s="79"/>
    </row>
    <row r="55" spans="1:16" s="7" customFormat="1" ht="24.75" customHeight="1" outlineLevel="1" x14ac:dyDescent="0.25">
      <c r="A55" s="141">
        <v>8</v>
      </c>
      <c r="B55" s="110" t="s">
        <v>2665</v>
      </c>
      <c r="C55" s="111" t="s">
        <v>31</v>
      </c>
      <c r="D55" s="118" t="s">
        <v>2702</v>
      </c>
      <c r="E55" s="174">
        <v>42718</v>
      </c>
      <c r="F55" s="174">
        <v>43084</v>
      </c>
      <c r="G55" s="157">
        <f t="shared" si="3"/>
        <v>12.2</v>
      </c>
      <c r="H55" s="119" t="s">
        <v>2701</v>
      </c>
      <c r="I55" s="118" t="s">
        <v>862</v>
      </c>
      <c r="J55" s="118" t="s">
        <v>53</v>
      </c>
      <c r="K55" s="120">
        <v>1939792720</v>
      </c>
      <c r="L55" s="113" t="s">
        <v>1148</v>
      </c>
      <c r="M55" s="114">
        <v>1</v>
      </c>
      <c r="N55" s="113" t="s">
        <v>27</v>
      </c>
      <c r="O55" s="113" t="s">
        <v>1148</v>
      </c>
      <c r="P55" s="79"/>
    </row>
    <row r="56" spans="1:16" s="7" customFormat="1" ht="24.75" customHeight="1" outlineLevel="1" x14ac:dyDescent="0.25">
      <c r="A56" s="141">
        <v>9</v>
      </c>
      <c r="B56" s="110" t="s">
        <v>2665</v>
      </c>
      <c r="C56" s="111" t="s">
        <v>31</v>
      </c>
      <c r="D56" s="118" t="s">
        <v>2703</v>
      </c>
      <c r="E56" s="174">
        <v>43484</v>
      </c>
      <c r="F56" s="174">
        <v>43822</v>
      </c>
      <c r="G56" s="157">
        <f t="shared" si="3"/>
        <v>11.266666666666667</v>
      </c>
      <c r="H56" s="119" t="s">
        <v>2704</v>
      </c>
      <c r="I56" s="118" t="s">
        <v>64</v>
      </c>
      <c r="J56" s="118" t="s">
        <v>389</v>
      </c>
      <c r="K56" s="120">
        <v>1887123753</v>
      </c>
      <c r="L56" s="113" t="s">
        <v>1148</v>
      </c>
      <c r="M56" s="114">
        <v>1</v>
      </c>
      <c r="N56" s="113" t="s">
        <v>2634</v>
      </c>
      <c r="O56" s="113" t="s">
        <v>1148</v>
      </c>
      <c r="P56" s="79"/>
    </row>
    <row r="57" spans="1:16" s="7" customFormat="1" ht="24.75" customHeight="1" outlineLevel="1" x14ac:dyDescent="0.25">
      <c r="A57" s="141">
        <v>10</v>
      </c>
      <c r="B57" s="64" t="s">
        <v>2665</v>
      </c>
      <c r="C57" s="65" t="s">
        <v>31</v>
      </c>
      <c r="D57" s="118" t="s">
        <v>2705</v>
      </c>
      <c r="E57" s="118" t="s">
        <v>2706</v>
      </c>
      <c r="F57" s="118" t="s">
        <v>2707</v>
      </c>
      <c r="G57" s="157">
        <f t="shared" si="3"/>
        <v>10.633333333333333</v>
      </c>
      <c r="H57" s="119" t="s">
        <v>2679</v>
      </c>
      <c r="I57" s="118" t="s">
        <v>64</v>
      </c>
      <c r="J57" s="118" t="s">
        <v>386</v>
      </c>
      <c r="K57" s="115">
        <v>1003366833</v>
      </c>
      <c r="L57" s="65" t="s">
        <v>1148</v>
      </c>
      <c r="M57" s="67">
        <v>1</v>
      </c>
      <c r="N57" s="65" t="s">
        <v>27</v>
      </c>
      <c r="O57" s="65" t="s">
        <v>1148</v>
      </c>
      <c r="P57" s="79"/>
    </row>
    <row r="58" spans="1:16" s="7" customFormat="1" ht="24.75" customHeight="1" outlineLevel="1" x14ac:dyDescent="0.25">
      <c r="A58" s="141">
        <v>11</v>
      </c>
      <c r="B58" s="64" t="s">
        <v>2665</v>
      </c>
      <c r="C58" s="65" t="s">
        <v>31</v>
      </c>
      <c r="D58" s="118" t="s">
        <v>2708</v>
      </c>
      <c r="E58" s="118" t="s">
        <v>2680</v>
      </c>
      <c r="F58" s="118" t="s">
        <v>2709</v>
      </c>
      <c r="G58" s="157">
        <f t="shared" si="3"/>
        <v>12.133333333333333</v>
      </c>
      <c r="H58" s="119" t="s">
        <v>2710</v>
      </c>
      <c r="I58" s="118" t="s">
        <v>64</v>
      </c>
      <c r="J58" s="118" t="s">
        <v>386</v>
      </c>
      <c r="K58" s="120">
        <v>1352986378</v>
      </c>
      <c r="L58" s="65" t="s">
        <v>1148</v>
      </c>
      <c r="M58" s="67">
        <v>1</v>
      </c>
      <c r="N58" s="65" t="s">
        <v>27</v>
      </c>
      <c r="O58" s="65" t="s">
        <v>1148</v>
      </c>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t="s">
        <v>2694</v>
      </c>
      <c r="E114" s="142">
        <v>44166</v>
      </c>
      <c r="F114" s="142">
        <v>44773</v>
      </c>
      <c r="G114" s="157">
        <f>IF(AND(E114&lt;&gt;"",F114&lt;&gt;""),((F114-E114)/30),"")</f>
        <v>20.233333333333334</v>
      </c>
      <c r="H114" s="116" t="s">
        <v>2689</v>
      </c>
      <c r="I114" s="118" t="s">
        <v>862</v>
      </c>
      <c r="J114" s="118" t="s">
        <v>53</v>
      </c>
      <c r="K114" s="120">
        <v>1095378785</v>
      </c>
      <c r="L114" s="100">
        <f>+IF(AND(K114&gt;0,O114="Ejecución"),(K114/877802)*Tabla28[[#This Row],[% participación]],IF(AND(K114&gt;0,O114&lt;&gt;"Ejecución"),"-",""))</f>
        <v>1247.8654468775419</v>
      </c>
      <c r="M114" s="121" t="s">
        <v>1148</v>
      </c>
      <c r="N114" s="170">
        <v>1</v>
      </c>
      <c r="O114" s="159" t="s">
        <v>1150</v>
      </c>
      <c r="P114" s="78"/>
    </row>
    <row r="115" spans="1:16" s="6" customFormat="1" ht="24.75" customHeight="1" x14ac:dyDescent="0.25">
      <c r="A115" s="140">
        <v>2</v>
      </c>
      <c r="B115" s="158" t="s">
        <v>2665</v>
      </c>
      <c r="C115" s="160" t="s">
        <v>31</v>
      </c>
      <c r="D115" s="63" t="s">
        <v>2695</v>
      </c>
      <c r="E115" s="142">
        <v>44166</v>
      </c>
      <c r="F115" s="142">
        <v>44773</v>
      </c>
      <c r="G115" s="157">
        <f t="shared" ref="G115:G116" si="4">IF(AND(E115&lt;&gt;"",F115&lt;&gt;""),((F115-E115)/30),"")</f>
        <v>20.233333333333334</v>
      </c>
      <c r="H115" s="116" t="s">
        <v>2689</v>
      </c>
      <c r="I115" s="118" t="s">
        <v>862</v>
      </c>
      <c r="J115" s="118" t="s">
        <v>53</v>
      </c>
      <c r="K115" s="68">
        <v>2822706868</v>
      </c>
      <c r="L115" s="100">
        <f>+IF(AND(K115&gt;0,O115="Ejecución"),(K115/877802)*Tabla28[[#This Row],[% participación]],IF(AND(K115&gt;0,O115&lt;&gt;"Ejecución"),"-",""))</f>
        <v>3215.6532657706407</v>
      </c>
      <c r="M115" s="65" t="s">
        <v>1148</v>
      </c>
      <c r="N115" s="170">
        <v>1</v>
      </c>
      <c r="O115" s="159" t="s">
        <v>1150</v>
      </c>
      <c r="P115" s="78"/>
    </row>
    <row r="116" spans="1:16" s="6" customFormat="1" ht="24.75" customHeight="1" x14ac:dyDescent="0.25">
      <c r="A116" s="140">
        <v>3</v>
      </c>
      <c r="B116" s="158" t="s">
        <v>2665</v>
      </c>
      <c r="C116" s="160" t="s">
        <v>31</v>
      </c>
      <c r="D116" s="63"/>
      <c r="E116" s="142"/>
      <c r="F116" s="142"/>
      <c r="G116" s="157" t="str">
        <f t="shared" si="4"/>
        <v/>
      </c>
      <c r="H116" s="119"/>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119"/>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0.02</v>
      </c>
      <c r="G179" s="162">
        <f>IF(F179&gt;0,SUM(E179+F179),"")</f>
        <v>0.04</v>
      </c>
      <c r="H179" s="5"/>
      <c r="I179" s="219" t="s">
        <v>2671</v>
      </c>
      <c r="J179" s="219"/>
      <c r="K179" s="219"/>
      <c r="L179" s="219"/>
      <c r="M179" s="169"/>
      <c r="O179" s="8"/>
      <c r="Q179" s="19"/>
      <c r="R179" s="156" t="str">
        <f>IF(M179&gt;0,SUM(L179+M179),"")</f>
        <v/>
      </c>
      <c r="T179" s="19"/>
      <c r="U179" s="175" t="s">
        <v>1166</v>
      </c>
      <c r="V179" s="175"/>
      <c r="W179" s="175"/>
      <c r="X179" s="24">
        <v>0.02</v>
      </c>
      <c r="Y179" s="161"/>
      <c r="Z179" s="162" t="str">
        <f>IF(Y179&gt;0,SUM(E181+Y179),"")</f>
        <v/>
      </c>
      <c r="AA179" s="19"/>
      <c r="AB179" s="19"/>
    </row>
    <row r="180" spans="1:28" ht="23.45" hidden="1" x14ac:dyDescent="0.3">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45" hidden="1" x14ac:dyDescent="0.3">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45" hidden="1" x14ac:dyDescent="0.3">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130154066</v>
      </c>
      <c r="F185" s="92"/>
      <c r="G185" s="93"/>
      <c r="H185" s="88"/>
      <c r="I185" s="90" t="s">
        <v>2627</v>
      </c>
      <c r="J185" s="163">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33927</v>
      </c>
      <c r="D193" s="5"/>
      <c r="E193" s="123">
        <v>1966</v>
      </c>
      <c r="F193" s="5"/>
      <c r="G193" s="5"/>
      <c r="H193" s="144" t="s">
        <v>2690</v>
      </c>
      <c r="J193" s="5"/>
      <c r="K193" s="124">
        <v>36279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2692</v>
      </c>
      <c r="J211" s="27" t="s">
        <v>2622</v>
      </c>
      <c r="K211" s="145" t="s">
        <v>2692</v>
      </c>
      <c r="L211" s="21"/>
      <c r="M211" s="21"/>
      <c r="N211" s="21"/>
      <c r="O211" s="8"/>
    </row>
    <row r="212" spans="1:15" x14ac:dyDescent="0.25">
      <c r="A212" s="9"/>
      <c r="B212" s="27" t="s">
        <v>2619</v>
      </c>
      <c r="C212" s="144" t="s">
        <v>2690</v>
      </c>
      <c r="D212" s="21"/>
      <c r="G212" s="27" t="s">
        <v>2621</v>
      </c>
      <c r="H212" s="145" t="s">
        <v>2691</v>
      </c>
      <c r="J212" s="27" t="s">
        <v>2623</v>
      </c>
      <c r="K212" s="144"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4294967295" verticalDpi="4294967295"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AUXILIAR ADMINISTRATIVA</cp:lastModifiedBy>
  <cp:lastPrinted>2020-12-26T13:52:16Z</cp:lastPrinted>
  <dcterms:created xsi:type="dcterms:W3CDTF">2020-10-14T21:57:42Z</dcterms:created>
  <dcterms:modified xsi:type="dcterms:W3CDTF">2020-12-26T16:10:10Z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