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NA ORTEGA\Desktop\CUADRO DE INVITACION PROMESA\PROMESA PAIS BETTO\COROZ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<sst xmlns="http://schemas.openxmlformats.org/spreadsheetml/2006/main" count="3162" uniqueCount="2717">
  <si>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</si>
  <si>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</si>
  <si>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</si>
  <si>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</si>
  <si>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</si>
  <si>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</si>
  <si>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</si>
  <si>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</si>
  <si>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</si>
  <si>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</si>
  <si>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</si>
  <si>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</si>
  <si>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</si>
  <si>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</si>
  <si>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</si>
  <si>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</si>
  <si>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</si>
  <si>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</si>
  <si>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</si>
  <si>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</si>
  <si>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</si>
  <si>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</si>
  <si>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</si>
  <si>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</si>
  <si>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</si>
  <si>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</si>
  <si>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</si>
  <si>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</si>
  <si>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</si>
  <si>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</si>
  <si>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</si>
  <si>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</si>
  <si>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</si>
  <si>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</si>
  <si>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</si>
  <si>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</si>
  <si>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</si>
  <si>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</si>
  <si>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</si>
  <si>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</si>
  <si>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</si>
  <si>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</si>
  <si>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</si>
  <si>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</si>
  <si>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</si>
  <si>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</si>
  <si>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</si>
  <si>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</si>
  <si>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</si>
  <si>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</si>
  <si>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</si>
  <si>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</si>
  <si>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</si>
  <si>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</si>
  <si>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</si>
  <si>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</si>
  <si>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</si>
  <si>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</si>
  <si>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</si>
  <si>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</si>
  <si>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</si>
  <si>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</si>
  <si>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</si>
  <si>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</si>
  <si>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</si>
  <si>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</si>
  <si>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</si>
  <si>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</si>
  <si>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</si>
  <si>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</si>
  <si>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</si>
  <si>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</si>
  <si>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</si>
  <si>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</si>
  <si>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</si>
  <si>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</si>
  <si>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</si>
  <si>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</si>
  <si>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</si>
  <si>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</si>
  <si>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</si>
  <si>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</si>
  <si>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</si>
  <si>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</si>
  <si>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</si>
  <si>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</si>
  <si>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</si>
  <si>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</si>
  <si>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</si>
  <si>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</si>
  <si>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</si>
  <si>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</si>
  <si>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</si>
  <si>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</si>
  <si>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</si>
  <si>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</si>
  <si>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</si>
  <si>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</si>
  <si>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</si>
  <si>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</si>
  <si>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</si>
  <si>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</si>
  <si>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</si>
  <si>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</si>
  <si>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</si>
  <si>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</si>
  <si>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</si>
  <si>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</si>
  <si>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</si>
  <si>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</si>
  <si>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</si>
  <si>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</si>
  <si>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</si>
  <si>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</si>
  <si>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</si>
  <si>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</si>
  <si>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</si>
  <si>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</si>
  <si>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</si>
  <si>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</si>
  <si>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</si>
  <si>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</si>
  <si>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</si>
  <si>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</si>
  <si>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</si>
  <si>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</si>
  <si>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</si>
  <si>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</si>
  <si>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</si>
  <si>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</si>
  <si>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</si>
  <si>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</si>
  <si>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</si>
  <si>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</si>
  <si>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</si>
  <si>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</si>
  <si>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</si>
  <si>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</si>
  <si>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</si>
  <si>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</si>
  <si>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</si>
  <si>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</si>
  <si>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</si>
  <si>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</si>
  <si>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</si>
  <si>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</si>
  <si>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</si>
  <si>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</si>
  <si>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</si>
  <si>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</si>
  <si>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</si>
  <si>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</si>
  <si>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</si>
  <si>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</si>
  <si>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</si>
  <si>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</si>
  <si>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</si>
  <si>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</si>
  <si>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</si>
  <si>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</si>
  <si>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</si>
  <si>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</si>
  <si>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</si>
  <si>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</si>
  <si>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</si>
  <si>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</si>
  <si>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</si>
  <si>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</si>
  <si>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</si>
  <si>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</si>
  <si>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</si>
  <si>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</si>
  <si>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</si>
  <si>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</si>
  <si>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</si>
  <si>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</si>
  <si>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</si>
  <si>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</si>
  <si>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</si>
  <si>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</si>
  <si>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</si>
  <si>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</si>
  <si>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</si>
  <si>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</si>
  <si>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</si>
  <si>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</si>
  <si>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</si>
  <si>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</si>
  <si>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</si>
  <si>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</si>
  <si>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</si>
  <si>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</si>
  <si>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</si>
  <si>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</si>
  <si>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</si>
  <si>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</si>
  <si>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</si>
  <si>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</si>
  <si>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</si>
  <si>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</si>
  <si>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</si>
  <si>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</si>
  <si>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</si>
  <si>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</si>
  <si>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</si>
  <si>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</si>
  <si>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</si>
  <si>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</si>
  <si>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</si>
  <si>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</si>
  <si>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</si>
  <si>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</si>
  <si>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</si>
  <si>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</si>
  <si>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</si>
  <si>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</si>
  <si>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</si>
  <si>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</si>
  <si>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</si>
  <si>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</si>
  <si>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</si>
  <si>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</si>
  <si>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</si>
  <si>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</si>
  <si>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</si>
  <si>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</si>
  <si>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</si>
  <si>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</si>
  <si>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</si>
  <si>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</si>
  <si>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</si>
  <si>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</si>
  <si>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</si>
  <si>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</si>
  <si>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</si>
  <si>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</si>
  <si>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</si>
  <si>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</si>
  <si>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</si>
  <si>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</si>
  <si>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</si>
  <si>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</si>
  <si>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</si>
  <si>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</si>
  <si>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</si>
  <si>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</si>
  <si>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</si>
  <si>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</si>
  <si>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</si>
  <si>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</si>
  <si>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</si>
  <si>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</si>
  <si>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</si>
  <si>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</si>
  <si>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</si>
  <si>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</si>
  <si>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</si>
  <si>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</si>
  <si>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</si>
  <si>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</si>
  <si>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</si>
  <si>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</si>
  <si>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</si>
  <si>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</si>
  <si>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</si>
  <si>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</si>
  <si>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</si>
  <si>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</si>
  <si>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</si>
  <si>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</si>
  <si>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</si>
  <si>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</si>
  <si>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</si>
  <si>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</si>
  <si>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</si>
  <si>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</si>
  <si>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</si>
  <si>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</si>
  <si>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</si>
  <si>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</si>
  <si>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</si>
  <si>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</si>
  <si>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</si>
  <si>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</si>
  <si>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</si>
  <si>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</si>
  <si>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</si>
  <si>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</si>
  <si>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</si>
  <si>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</si>
  <si>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</si>
  <si>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</si>
  <si>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</si>
  <si>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</si>
  <si>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</si>
  <si>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</si>
  <si>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</si>
  <si>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</si>
  <si>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</si>
  <si>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</si>
  <si>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</si>
  <si>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</si>
  <si>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</si>
  <si>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</si>
  <si>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</si>
  <si>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</si>
  <si>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</si>
  <si>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</si>
  <si>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</si>
  <si>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</si>
  <si>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</si>
  <si>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</si>
  <si>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</si>
  <si>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</si>
  <si>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</si>
  <si>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</si>
  <si>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</si>
  <si>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</si>
  <si>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</si>
  <si>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</si>
  <si>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</si>
  <si>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</si>
  <si>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</si>
  <si>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</si>
  <si>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</si>
  <si>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</si>
  <si>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</si>
  <si>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</si>
  <si>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</si>
  <si>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</si>
  <si>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</si>
  <si>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</si>
  <si>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</si>
  <si>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</si>
  <si>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</si>
  <si>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</si>
  <si>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</si>
  <si>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</si>
  <si>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</si>
  <si>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</si>
  <si>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</si>
  <si>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</si>
  <si>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</si>
  <si>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</si>
  <si>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</si>
  <si>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</si>
  <si>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</si>
  <si>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</si>
  <si>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</si>
  <si>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</si>
  <si>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</si>
  <si>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</si>
  <si>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</si>
  <si>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</si>
  <si>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</si>
  <si>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</si>
  <si>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</si>
  <si>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</si>
  <si>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</si>
  <si>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</si>
  <si>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</si>
  <si>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</si>
  <si>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</si>
  <si>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</si>
  <si>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</si>
  <si>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</si>
  <si>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</si>
  <si>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</si>
  <si>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</si>
  <si>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</si>
  <si>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</si>
  <si>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</si>
  <si>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</si>
  <si>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</si>
  <si>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</si>
  <si>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</si>
  <si>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</si>
  <si>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</si>
  <si>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</si>
  <si>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</si>
  <si>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</si>
  <si>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</si>
  <si>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</si>
  <si>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</si>
  <si>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</si>
  <si>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</si>
  <si>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</si>
  <si>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</si>
  <si>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</si>
  <si>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</si>
  <si>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</si>
  <si>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</si>
  <si>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</si>
  <si>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</si>
  <si>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</si>
  <si>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</si>
  <si>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</si>
  <si>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</si>
  <si>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</si>
  <si>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</si>
  <si>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</si>
  <si>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</si>
  <si>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</si>
  <si>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</si>
  <si>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</si>
  <si>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</si>
  <si>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</si>
  <si>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</si>
  <si>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</si>
  <si>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</si>
  <si>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</si>
  <si>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</si>
  <si>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</si>
  <si>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</si>
  <si>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</si>
  <si>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</si>
  <si>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</si>
  <si>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</si>
  <si>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</si>
  <si>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</si>
  <si>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</si>
  <si>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</si>
  <si>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</si>
  <si>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</si>
  <si>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</si>
  <si>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</si>
  <si>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</si>
  <si>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</si>
  <si>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</si>
  <si>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</si>
  <si>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</si>
  <si>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</si>
  <si>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</si>
  <si>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</si>
  <si>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</si>
  <si>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</si>
  <si>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</si>
  <si>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</si>
  <si>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</si>
  <si>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</si>
  <si>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</si>
  <si>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</si>
  <si>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</si>
  <si>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</si>
  <si>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</si>
  <si>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</si>
  <si>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</si>
  <si>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</si>
  <si>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</si>
  <si>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</si>
  <si>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</si>
  <si>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</si>
  <si>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</si>
  <si>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</si>
  <si>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</si>
  <si>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</si>
  <si>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</si>
  <si>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</si>
  <si>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</si>
  <si>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</si>
  <si>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</si>
  <si>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</si>
  <si>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</si>
  <si>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</si>
  <si>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</si>
  <si>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</si>
  <si>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</si>
  <si>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</si>
  <si>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</si>
  <si>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</si>
  <si>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</si>
  <si>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</si>
  <si>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</si>
  <si>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</si>
  <si>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</si>
  <si>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</si>
  <si>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</si>
  <si>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</si>
  <si>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</si>
  <si>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</si>
  <si>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</si>
  <si>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</si>
  <si>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</si>
  <si>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</si>
  <si>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</si>
  <si>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</si>
  <si>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</si>
  <si>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</si>
  <si>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</si>
  <si>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</si>
  <si>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</si>
  <si>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</si>
  <si>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</si>
  <si>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</si>
  <si>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</si>
  <si>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</si>
  <si>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</si>
  <si>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</si>
  <si>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</si>
  <si>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</si>
  <si>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</si>
  <si>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</si>
  <si>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</si>
  <si>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</si>
  <si>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</si>
  <si>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</si>
  <si>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</si>
  <si>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</si>
  <si>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</si>
  <si>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</si>
  <si>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</si>
  <si>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</si>
  <si>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</si>
  <si>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</si>
  <si>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</si>
  <si>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</si>
  <si>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</si>
  <si>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</si>
  <si>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</si>
  <si>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</si>
  <si>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</si>
  <si>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</si>
  <si>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</si>
  <si>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</si>
  <si>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</si>
  <si>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</si>
  <si>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</si>
  <si>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</si>
  <si>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</si>
  <si>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</si>
  <si>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</si>
  <si>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</si>
  <si>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</si>
  <si>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</si>
  <si>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</si>
  <si>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</si>
  <si>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</si>
  <si>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</si>
  <si>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</si>
  <si>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</si>
  <si>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</si>
  <si>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</si>
  <si>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</si>
  <si>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</si>
  <si>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</si>
  <si>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</si>
  <si>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</si>
  <si>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</si>
  <si>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</si>
  <si>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</si>
  <si>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</si>
  <si>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</si>
  <si>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</si>
  <si>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</si>
  <si>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</si>
  <si>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</si>
  <si>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</si>
  <si>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</si>
  <si>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</si>
  <si>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</si>
  <si>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</si>
  <si>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</si>
  <si>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</si>
  <si>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</si>
  <si>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</si>
  <si>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</si>
  <si>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</si>
  <si>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</si>
  <si>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</si>
  <si>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</si>
  <si>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</si>
  <si>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</si>
  <si>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</si>
  <si>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</si>
  <si>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</si>
  <si>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</si>
  <si>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</si>
  <si>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</si>
  <si>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</si>
  <si>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</si>
  <si>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</si>
  <si>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</si>
  <si>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</si>
  <si>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</si>
  <si>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</si>
  <si>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</si>
  <si>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</si>
  <si>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</si>
  <si>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</si>
  <si>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</si>
  <si>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</si>
  <si>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</si>
  <si>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</si>
  <si>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</si>
  <si>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</si>
  <si>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</si>
  <si>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</si>
  <si>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</si>
  <si>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</si>
  <si>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</si>
  <si>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</si>
  <si>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</si>
  <si>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</si>
  <si>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</si>
  <si>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</si>
  <si>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</si>
  <si>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</si>
  <si>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</si>
  <si>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</si>
  <si>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</si>
  <si>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</si>
  <si>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</si>
  <si>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</si>
  <si>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</si>
  <si>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</si>
  <si>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</si>
  <si>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</si>
  <si>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</si>
  <si>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</si>
  <si>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</si>
  <si>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</si>
  <si>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</si>
  <si>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</si>
  <si>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</si>
  <si>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</si>
  <si>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</si>
  <si>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</si>
  <si>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</si>
  <si>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</si>
  <si>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</si>
  <si>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</si>
  <si>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</si>
  <si>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</si>
  <si>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</si>
  <si>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</si>
  <si>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</si>
  <si>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</si>
  <si>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</si>
  <si>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</si>
  <si>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</si>
  <si>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</si>
  <si>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</si>
  <si>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</si>
  <si>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</si>
  <si>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</si>
  <si>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</si>
  <si>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</si>
  <si>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</si>
  <si>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</si>
  <si>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</si>
  <si>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</si>
  <si>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</si>
  <si>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</si>
  <si>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</si>
  <si>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</si>
  <si>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</si>
  <si>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</si>
  <si>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</si>
  <si>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</si>
  <si>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</si>
  <si>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</si>
  <si>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</si>
  <si>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</si>
  <si>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</si>
  <si>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</si>
  <si>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</si>
  <si>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</si>
  <si>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</si>
  <si>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</si>
  <si>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</si>
  <si>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</si>
  <si>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</si>
  <si>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</si>
  <si>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</si>
  <si>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</si>
  <si>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</si>
  <si>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</si>
  <si>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</si>
  <si>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</si>
  <si>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</si>
  <si>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</si>
  <si>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</si>
  <si>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</si>
  <si>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</si>
  <si>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</si>
  <si>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</si>
  <si>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</si>
  <si>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</si>
  <si>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</si>
  <si>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</si>
  <si>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</si>
  <si>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</si>
  <si>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</si>
  <si>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</si>
  <si>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</si>
  <si>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</si>
  <si>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</si>
  <si>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</si>
  <si>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</si>
  <si>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</si>
  <si>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</si>
  <si>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</si>
  <si>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</si>
  <si>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</si>
  <si>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</si>
  <si>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</si>
  <si>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</si>
  <si>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</si>
  <si>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</si>
  <si>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</si>
  <si>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</si>
  <si>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</si>
  <si>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</si>
  <si>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</si>
  <si>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</si>
  <si>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</si>
  <si>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</si>
  <si>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</si>
  <si>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</si>
  <si>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</si>
  <si>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</si>
  <si>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</si>
  <si>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</si>
  <si>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</si>
  <si>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</si>
  <si>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</si>
  <si>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</si>
  <si>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</si>
  <si>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</si>
  <si>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</si>
  <si>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</si>
  <si>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</si>
  <si>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</si>
  <si>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</si>
  <si>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</si>
  <si>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</si>
  <si>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</si>
  <si>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</si>
  <si>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</si>
  <si>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</si>
  <si>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</si>
  <si>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</si>
  <si>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</si>
  <si>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</si>
  <si>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</si>
  <si>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</si>
  <si>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</si>
  <si>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</si>
  <si>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</si>
  <si>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</si>
  <si>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</si>
  <si>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</si>
  <si>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</si>
  <si>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</si>
  <si>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</si>
  <si>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</si>
  <si>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</si>
  <si>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</si>
  <si>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</si>
  <si>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</si>
  <si>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</si>
  <si>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</si>
  <si>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</si>
  <si>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</si>
  <si>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</si>
  <si>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</si>
  <si>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</si>
  <si>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</si>
  <si>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</si>
  <si>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</si>
  <si>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</si>
  <si>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</si>
  <si>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</si>
  <si>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</si>
  <si>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</si>
  <si>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</si>
  <si>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</si>
  <si>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</si>
  <si>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</si>
  <si>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</si>
  <si>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</si>
  <si>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</si>
  <si>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</si>
  <si>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</si>
  <si>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</si>
  <si>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</si>
  <si>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</si>
  <si>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</si>
  <si>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</si>
  <si>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</si>
  <si>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</si>
  <si>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</si>
  <si>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</si>
  <si>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</si>
  <si>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</si>
  <si>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</si>
  <si>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</si>
  <si>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</si>
  <si>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</si>
  <si>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</si>
  <si>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</si>
  <si>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</si>
  <si>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</si>
  <si>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</si>
  <si>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</si>
  <si>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</si>
  <si>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</si>
  <si>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</si>
  <si>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</si>
  <si>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</si>
  <si>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</si>
  <si>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</si>
  <si>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</si>
  <si>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</si>
  <si>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</si>
  <si>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</si>
  <si>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</si>
  <si>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</si>
  <si>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</si>
  <si>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</si>
  <si>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</si>
  <si>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</si>
  <si>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</si>
  <si>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</si>
  <si>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</si>
  <si>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</si>
  <si>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</si>
  <si>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</si>
  <si>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</si>
  <si>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</si>
  <si>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</si>
  <si>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</si>
  <si>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</si>
  <si>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</si>
  <si>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</si>
  <si>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</si>
  <si>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</si>
  <si>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</si>
  <si>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</si>
  <si>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</si>
  <si>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</si>
  <si>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</si>
  <si>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</si>
  <si>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</si>
  <si>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</si>
  <si>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</si>
  <si>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</si>
  <si>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</si>
  <si>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</si>
  <si>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</si>
  <si>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</si>
  <si>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</si>
  <si>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</si>
  <si>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</si>
  <si>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</si>
  <si>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</si>
  <si>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</si>
  <si>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</si>
  <si>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</si>
  <si>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</si>
  <si>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</si>
  <si>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</si>
  <si>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</si>
  <si>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</si>
  <si>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</si>
  <si>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</si>
  <si>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</si>
  <si>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</si>
  <si>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</si>
  <si>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</si>
  <si>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</si>
  <si>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</si>
  <si>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</si>
  <si>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</si>
  <si>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</si>
  <si>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</si>
  <si>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</si>
  <si>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</si>
  <si>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</si>
  <si>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</si>
  <si>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</si>
  <si>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</si>
  <si>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</si>
  <si>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</si>
  <si>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</si>
  <si>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</si>
  <si>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</si>
  <si>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</si>
  <si>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</si>
  <si>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</si>
  <si>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</si>
  <si>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</si>
  <si>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</si>
  <si>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</si>
  <si>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</si>
  <si>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</si>
  <si>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</si>
  <si>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</si>
  <si>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</si>
  <si>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</si>
  <si>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</si>
  <si>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</si>
  <si>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</si>
  <si>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</si>
  <si>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</si>
  <si>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</si>
  <si>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</si>
  <si>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</si>
  <si>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</si>
  <si>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</si>
  <si>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</si>
  <si>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</si>
  <si>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</si>
  <si>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</si>
  <si>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</si>
  <si>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</si>
  <si>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</si>
  <si>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</si>
  <si>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</si>
  <si>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</si>
  <si>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</si>
  <si>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</si>
  <si>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</si>
  <si>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</si>
  <si>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</si>
  <si>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</si>
  <si>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</si>
  <si>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</si>
  <si>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</si>
  <si>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</si>
  <si>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</si>
  <si>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</si>
  <si>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</si>
  <si>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</si>
  <si>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</si>
  <si>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</si>
  <si>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</si>
  <si>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</si>
  <si>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</si>
  <si>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</si>
  <si>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</si>
  <si>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</si>
  <si>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</si>
  <si>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</si>
  <si>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</si>
  <si>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</si>
  <si>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</si>
  <si>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</si>
  <si>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</si>
  <si>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</si>
  <si>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</si>
  <si>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</si>
  <si>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</si>
  <si>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</si>
  <si>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</si>
  <si>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</si>
  <si>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</si>
  <si>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</si>
  <si>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</si>
  <si>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</si>
  <si>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</si>
  <si>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</si>
  <si>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</si>
  <si>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</si>
  <si>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</si>
  <si>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</si>
  <si>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</si>
  <si>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</si>
  <si>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</si>
  <si>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</si>
  <si>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</si>
  <si>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</si>
  <si>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</si>
  <si>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</si>
  <si>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</si>
  <si>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</si>
  <si>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</si>
  <si>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</si>
  <si>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</si>
  <si>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</si>
  <si>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</si>
  <si>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</si>
  <si>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</si>
  <si>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</si>
  <si>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</si>
  <si>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</si>
  <si>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</si>
  <si>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</si>
  <si>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</si>
  <si>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</si>
  <si>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</si>
  <si>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</si>
  <si>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</si>
  <si>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</si>
  <si>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</si>
  <si>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</si>
  <si>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</si>
  <si>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</si>
  <si>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</si>
  <si>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</si>
  <si>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</si>
  <si>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</si>
  <si>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</si>
  <si>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</si>
  <si>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</si>
  <si>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</si>
  <si>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</si>
  <si>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</si>
  <si>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</si>
  <si>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</si>
  <si>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</si>
  <si>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</si>
  <si>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</si>
  <si>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</si>
  <si>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</si>
  <si>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</si>
  <si>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</si>
  <si>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</si>
  <si>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</si>
  <si>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</si>
  <si>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</si>
  <si>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</si>
  <si>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</si>
  <si>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</si>
  <si>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</si>
  <si>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</si>
  <si>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</si>
  <si>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</si>
  <si>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</si>
  <si>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</si>
  <si>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</si>
  <si>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</si>
  <si>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</si>
  <si>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</si>
  <si>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</si>
  <si>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</si>
  <si>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</si>
  <si>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</si>
  <si>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</si>
  <si>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</si>
  <si>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</si>
  <si>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</si>
  <si>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</si>
  <si>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</si>
  <si>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</si>
  <si>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</si>
  <si>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</si>
  <si>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</si>
  <si>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</si>
  <si>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</si>
  <si>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</si>
  <si>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</si>
  <si>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</si>
  <si>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</si>
  <si>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</si>
  <si>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</si>
  <si>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</si>
  <si>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</si>
  <si>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</si>
  <si>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</si>
  <si>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</si>
  <si>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</si>
  <si>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</si>
  <si>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</si>
  <si>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</si>
  <si>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</si>
  <si>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</si>
  <si>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</si>
  <si>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</si>
  <si>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</si>
  <si>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</si>
  <si>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</si>
  <si>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</si>
  <si>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</si>
  <si>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</si>
  <si>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</si>
  <si>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</si>
  <si>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</si>
  <si>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</si>
  <si>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</si>
  <si>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</si>
  <si>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</si>
  <si>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</si>
  <si>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</si>
  <si>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</si>
  <si>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</si>
  <si>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</si>
  <si>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</si>
  <si>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</si>
  <si>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</si>
  <si>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</si>
  <si>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</si>
  <si>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</si>
  <si>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</si>
  <si>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</si>
  <si>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</si>
  <si>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</si>
  <si>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</si>
  <si>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</si>
  <si>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</si>
  <si>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</si>
  <si>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</si>
  <si>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</si>
  <si>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</si>
  <si>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</si>
  <si>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</si>
  <si>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</si>
  <si>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</si>
  <si>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</si>
  <si>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</si>
  <si>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</si>
  <si>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</si>
  <si>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</si>
  <si>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</si>
  <si>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</si>
  <si>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</si>
  <si>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</si>
  <si>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</si>
  <si>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</si>
  <si>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</si>
  <si>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</si>
  <si>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</si>
  <si>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</si>
  <si>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</si>
  <si>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</si>
  <si>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</si>
  <si>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</si>
  <si>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</si>
  <si>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</si>
  <si>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</si>
  <si>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</si>
  <si>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</si>
  <si>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</si>
  <si>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</si>
  <si>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</si>
  <si>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</si>
  <si>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</si>
  <si>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</si>
  <si>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</si>
  <si>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</si>
  <si>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</si>
  <si>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</si>
  <si>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</si>
  <si>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</si>
  <si>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</si>
  <si>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</si>
  <si>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</si>
  <si>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</si>
  <si>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</si>
  <si>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</si>
  <si>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</si>
  <si>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</si>
  <si>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</si>
  <si>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</si>
  <si>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</si>
  <si>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</si>
  <si>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</si>
  <si>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</si>
  <si>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</si>
  <si>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</si>
  <si>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</si>
  <si>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</si>
  <si>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</si>
  <si>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</si>
  <si>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</si>
  <si>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</si>
  <si>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</si>
  <si>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</si>
  <si>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</si>
  <si>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</si>
  <si>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</si>
  <si>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</si>
  <si>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</si>
  <si>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</si>
  <si>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</si>
  <si>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</si>
  <si>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</si>
  <si>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</si>
  <si>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</si>
  <si>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</si>
  <si>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</si>
  <si>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</si>
  <si>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</si>
  <si>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</si>
  <si>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</si>
  <si>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</si>
  <si>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</si>
  <si>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</si>
  <si>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</si>
  <si>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</si>
  <si>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</si>
  <si>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</si>
  <si>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</si>
  <si>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</si>
  <si>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</si>
  <si>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</si>
  <si>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</si>
  <si>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</si>
  <si>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</si>
  <si>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</si>
  <si>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</si>
  <si>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</si>
  <si>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</si>
  <si>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</si>
  <si>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</si>
  <si>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</si>
  <si>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</si>
  <si>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</si>
  <si>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</si>
  <si>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</si>
  <si>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</si>
  <si>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</si>
  <si>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</si>
  <si>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</si>
  <si>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</si>
  <si>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</si>
  <si>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</si>
  <si>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</si>
  <si>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</si>
  <si>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</si>
  <si>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</si>
  <si>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</si>
  <si>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</si>
  <si>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</si>
  <si>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</si>
  <si>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</si>
  <si>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</si>
  <si>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</si>
  <si>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</si>
  <si>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</si>
  <si>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</si>
  <si>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</si>
  <si>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</si>
  <si>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</si>
  <si>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</si>
  <si>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</si>
  <si>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</si>
  <si>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</si>
  <si>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</si>
  <si>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</si>
  <si>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</si>
  <si>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</si>
  <si>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</si>
  <si>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</si>
  <si>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</si>
  <si>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</si>
  <si>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</si>
  <si>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</si>
  <si>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</si>
  <si>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</si>
  <si>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</si>
  <si>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</si>
  <si>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</si>
  <si>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</si>
  <si>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</si>
  <si>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</si>
  <si>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</si>
  <si>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</si>
  <si>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</si>
  <si>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</si>
  <si>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</si>
  <si>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</si>
  <si>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</si>
  <si>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</si>
  <si>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</si>
  <si>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</si>
  <si>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</si>
  <si>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</si>
  <si>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</si>
  <si>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</si>
  <si>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</si>
  <si>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</si>
  <si>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</si>
  <si>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</si>
  <si>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</si>
  <si>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</si>
  <si>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</si>
  <si>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</si>
  <si>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</si>
  <si>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</si>
  <si>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</si>
  <si>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</si>
  <si>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</si>
  <si>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</si>
  <si>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</si>
  <si>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</si>
  <si>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</si>
  <si>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</si>
  <si>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</si>
  <si>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</si>
  <si>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</si>
  <si>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</si>
  <si>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</si>
  <si>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</si>
  <si>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</si>
  <si>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</si>
  <si>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</si>
  <si>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</si>
  <si>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</si>
  <si>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</si>
  <si>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</si>
  <si>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</si>
  <si>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</si>
  <si>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</si>
  <si>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</si>
  <si>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</si>
  <si>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</si>
  <si>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</si>
  <si>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</si>
  <si>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</si>
  <si>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</si>
  <si>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</si>
  <si>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</si>
  <si>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</si>
  <si>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</si>
  <si>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</si>
  <si>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</si>
  <si>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</si>
  <si>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</si>
  <si>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</si>
  <si>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</si>
  <si>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</si>
  <si>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</si>
  <si>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</si>
  <si>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</si>
  <si>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</si>
  <si>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</si>
  <si>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</si>
  <si>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</si>
  <si>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</si>
  <si>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</si>
  <si>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</si>
  <si>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</si>
  <si>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</si>
  <si>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</si>
  <si>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</si>
  <si>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</si>
  <si>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</si>
  <si>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</si>
  <si>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</si>
  <si>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</si>
  <si>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</si>
  <si>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</si>
  <si>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</si>
  <si>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</si>
  <si>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</si>
  <si>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</si>
  <si>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</si>
  <si>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</si>
  <si>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</si>
  <si>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</si>
  <si>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</si>
  <si>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</si>
  <si>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</si>
  <si>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</si>
  <si>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</si>
  <si>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</si>
  <si>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</si>
  <si>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</si>
  <si>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</si>
  <si>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</si>
  <si>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</si>
  <si>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</si>
  <si>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</si>
  <si>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</si>
  <si>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</si>
  <si>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</si>
  <si>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</si>
  <si>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</si>
  <si>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</si>
  <si>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</si>
  <si>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</si>
  <si>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</si>
  <si>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</si>
  <si>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</si>
  <si>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</si>
  <si>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</si>
  <si>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</si>
  <si>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</si>
  <si>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</si>
  <si>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</si>
  <si>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</si>
  <si>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</si>
  <si>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</si>
  <si>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</si>
  <si>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</si>
  <si>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</si>
  <si>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</si>
  <si>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</si>
  <si>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</si>
  <si>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</si>
  <si>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</si>
  <si>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</si>
  <si>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</si>
  <si>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</si>
  <si>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</si>
  <si>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</si>
  <si>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</si>
  <si>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</si>
  <si>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</si>
  <si>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</si>
  <si>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</si>
  <si>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</si>
  <si>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</si>
  <si>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</si>
  <si>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</si>
  <si>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</si>
  <si>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</si>
  <si>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</si>
  <si>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</si>
  <si>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</si>
  <si>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</si>
  <si>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</si>
  <si>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</si>
  <si>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</si>
  <si>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</si>
  <si>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</si>
  <si>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</si>
  <si>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</si>
  <si>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</si>
  <si>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</si>
  <si>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</si>
  <si>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</si>
  <si>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</si>
  <si>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</si>
  <si>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</si>
  <si>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</si>
  <si>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</si>
  <si>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</si>
  <si>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</si>
  <si>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</si>
  <si>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</si>
  <si>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</si>
  <si>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</si>
  <si>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</si>
  <si>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</si>
  <si>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</si>
  <si>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</si>
  <si>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</si>
  <si>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</si>
  <si>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</si>
  <si>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</si>
  <si>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</si>
  <si>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</si>
  <si>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</si>
  <si>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</si>
  <si>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</si>
  <si>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</si>
  <si>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</si>
  <si>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</si>
  <si>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</si>
  <si>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</si>
  <si>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</si>
  <si>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</si>
  <si>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</si>
  <si>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</si>
  <si>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</si>
  <si>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</si>
  <si>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</si>
  <si>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</si>
  <si>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</si>
  <si>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</si>
  <si>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</si>
  <si>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</si>
  <si>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</si>
  <si>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</si>
  <si>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</si>
  <si>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</si>
  <si>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</si>
  <si>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</si>
  <si>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</si>
  <si>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</si>
  <si>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</si>
  <si>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</si>
  <si>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</si>
  <si>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</si>
  <si>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</si>
  <si>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</si>
  <si>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</si>
  <si>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</si>
  <si>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</si>
  <si>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</si>
  <si>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</si>
  <si>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</si>
  <si>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</si>
  <si>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</si>
  <si>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</si>
  <si>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</si>
  <si>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</si>
  <si>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</si>
  <si>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</si>
  <si>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</si>
  <si>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</si>
  <si>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</si>
  <si>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</si>
  <si>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</si>
  <si>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</si>
  <si>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</si>
  <si>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</si>
  <si>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</si>
  <si>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</si>
  <si>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</si>
  <si>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</si>
  <si>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</si>
  <si>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</si>
  <si>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</si>
  <si>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</si>
  <si>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</si>
  <si>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</si>
  <si>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</si>
  <si>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</si>
  <si>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</si>
  <si>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</si>
  <si>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</si>
  <si>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</si>
  <si>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</si>
  <si>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</si>
  <si>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</si>
  <si>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</si>
  <si>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</si>
  <si>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</si>
  <si>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</si>
  <si>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</si>
  <si>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</si>
  <si>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</si>
  <si>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</si>
  <si>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</si>
  <si>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</si>
  <si>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</si>
  <si>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</si>
  <si>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</si>
  <si>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</si>
  <si>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</si>
  <si>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</si>
  <si>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</si>
  <si>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</si>
  <si>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</si>
  <si>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</si>
  <si>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</si>
  <si>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</si>
  <si>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</si>
  <si>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</si>
  <si>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</si>
  <si>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</si>
  <si>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</si>
  <si>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</si>
  <si>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</si>
  <si>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</si>
  <si>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</si>
  <si>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</si>
  <si>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</si>
  <si>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</si>
  <si>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</si>
  <si>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</si>
  <si>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</si>
  <si>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</si>
  <si>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</si>
  <si>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</si>
  <si>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</si>
  <si>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</si>
  <si>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</si>
  <si>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</si>
  <si>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</si>
  <si>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</si>
  <si>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</si>
  <si>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</si>
  <si>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</si>
  <si>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</si>
  <si>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</si>
  <si>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</si>
  <si>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</si>
  <si>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</si>
  <si>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</si>
  <si>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</si>
  <si>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</si>
  <si>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</si>
  <si>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</si>
  <si>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</si>
  <si>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</si>
  <si>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</si>
  <si>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</si>
  <si>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</si>
  <si>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</si>
  <si>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</si>
  <si>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</si>
  <si>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</si>
  <si>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</si>
  <si>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</si>
  <si>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</si>
  <si>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</si>
  <si>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</si>
  <si>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</si>
  <si>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</si>
  <si>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</si>
  <si>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</si>
  <si>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</si>
  <si>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</si>
  <si>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</si>
  <si>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</si>
  <si>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</si>
  <si>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</si>
  <si>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</si>
  <si>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</si>
  <si>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</si>
  <si>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</si>
  <si>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</si>
  <si>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</si>
  <si>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</si>
  <si>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</si>
  <si>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</si>
  <si>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</si>
  <si>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</si>
  <si>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</si>
  <si>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</si>
  <si>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</si>
  <si>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</si>
  <si>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</si>
  <si>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</si>
  <si>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</si>
  <si>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</si>
  <si>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</si>
  <si>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</si>
  <si>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</si>
  <si>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</si>
  <si>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</si>
  <si>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</si>
  <si>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</si>
  <si>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</si>
  <si>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</si>
  <si>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</si>
  <si>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</si>
  <si>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</si>
  <si>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</si>
  <si>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</si>
  <si>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</si>
  <si>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</si>
  <si>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</si>
  <si>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</si>
  <si>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</si>
  <si>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</si>
  <si>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</si>
  <si>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</si>
  <si>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</si>
  <si>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</si>
  <si>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</si>
  <si>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</si>
  <si>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</si>
  <si>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</si>
  <si>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</si>
  <si>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</si>
  <si>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</si>
  <si>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</si>
  <si>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</si>
  <si>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</si>
  <si>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</si>
  <si>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</si>
  <si>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</si>
  <si>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</si>
  <si>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</si>
  <si>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</si>
  <si>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</si>
  <si>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</si>
  <si>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</si>
  <si>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</si>
  <si>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</si>
  <si>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</si>
  <si>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</si>
  <si>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</si>
  <si>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</si>
  <si>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</si>
  <si>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</si>
  <si>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</si>
  <si>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</si>
  <si>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</si>
  <si>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</si>
  <si>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</si>
  <si>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</si>
  <si>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</si>
  <si>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</si>
  <si>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</si>
  <si>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</si>
  <si>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</si>
  <si>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</si>
  <si>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</si>
  <si>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</si>
  <si>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</si>
  <si>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</si>
  <si>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</si>
  <si>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</si>
  <si>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</si>
  <si>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</si>
  <si>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</si>
  <si>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</si>
  <si>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</si>
  <si>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</si>
  <si>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</si>
  <si>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</si>
  <si>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</si>
  <si>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</si>
  <si>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</si>
  <si>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</si>
  <si>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</si>
  <si>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</si>
  <si>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</si>
  <si>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</si>
  <si>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</si>
  <si>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</si>
  <si>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</si>
  <si>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</si>
  <si>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</si>
  <si>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</si>
  <si>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</si>
  <si>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</si>
  <si>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</si>
  <si>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</si>
  <si>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</si>
  <si>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</si>
  <si>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</si>
  <si>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</si>
  <si>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</si>
  <si>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</si>
  <si>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</si>
  <si>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</si>
  <si>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</si>
  <si>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</si>
  <si>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</si>
  <si>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</si>
  <si>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</si>
  <si>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</si>
  <si>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</si>
  <si>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</si>
  <si>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</si>
  <si>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</si>
  <si>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</si>
  <si>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</si>
  <si>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</si>
  <si>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</si>
  <si>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</si>
  <si>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</si>
  <si>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</si>
  <si>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</si>
  <si>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</si>
  <si>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</si>
  <si>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</si>
  <si>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</si>
  <si>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</si>
  <si>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</si>
  <si>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</si>
  <si>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</si>
  <si>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</si>
  <si>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</si>
  <si>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</si>
  <si>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</si>
  <si>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</si>
  <si>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</si>
  <si>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</si>
  <si>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</si>
  <si>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</si>
  <si>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</si>
  <si>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</si>
  <si>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</si>
  <si>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</si>
  <si>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</si>
  <si>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</si>
  <si>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</si>
  <si>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</si>
  <si>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</si>
  <si>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</si>
  <si>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</si>
  <si>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</si>
  <si>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</si>
  <si>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</si>
  <si>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</si>
  <si>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</si>
  <si>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</si>
  <si>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</si>
  <si>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</si>
  <si>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</si>
  <si>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</si>
  <si>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</si>
  <si>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</si>
  <si>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</si>
  <si>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</si>
  <si>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</si>
  <si>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</si>
  <si>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</si>
  <si>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</si>
  <si>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</si>
  <si>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</si>
  <si>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</si>
  <si>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</si>
  <si>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</si>
  <si>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</si>
  <si>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</si>
  <si>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</si>
  <si>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</si>
  <si>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</si>
  <si>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</si>
  <si>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</si>
  <si>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</si>
  <si>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</si>
  <si>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</si>
  <si>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</si>
  <si>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</si>
  <si>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</si>
  <si>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</si>
  <si>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</si>
  <si>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</si>
  <si>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</si>
  <si>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</si>
  <si>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</si>
  <si>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</si>
  <si>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</si>
  <si>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</si>
  <si>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</si>
  <si>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</si>
  <si>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</si>
  <si>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</si>
  <si>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</si>
  <si>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</si>
  <si>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</si>
  <si>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</si>
  <si>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</si>
  <si>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</si>
  <si>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</si>
  <si>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</si>
  <si>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</si>
  <si>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</si>
  <si>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</si>
  <si>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</si>
  <si>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</si>
  <si>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</si>
  <si>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</si>
  <si>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</si>
  <si>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</si>
  <si>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</si>
  <si>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</si>
  <si>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</si>
  <si>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</si>
  <si>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</si>
  <si>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</si>
  <si>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</si>
  <si>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</si>
  <si>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</si>
  <si>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</si>
  <si>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</si>
  <si>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</si>
  <si>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</si>
  <si>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</si>
  <si>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</si>
  <si>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</si>
  <si>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</si>
  <si>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</si>
  <si>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</si>
  <si>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</si>
  <si>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</si>
  <si>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</si>
  <si>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</si>
  <si>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</si>
  <si>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</si>
  <si>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</si>
  <si>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</si>
  <si>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</si>
  <si>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</si>
  <si>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</si>
  <si>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</si>
  <si>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</si>
  <si>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</si>
  <si>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</si>
  <si>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</si>
  <si>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</si>
  <si>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</si>
  <si>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</si>
  <si>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</si>
  <si>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</si>
  <si>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</si>
  <si>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</si>
  <si>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</si>
  <si>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</si>
  <si>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</si>
  <si>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</si>
  <si>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</si>
  <si>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</si>
  <si>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</si>
  <si>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</si>
  <si>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</si>
  <si>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</si>
  <si>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</si>
  <si>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</si>
  <si>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</si>
  <si>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</si>
  <si>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</si>
  <si>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</si>
  <si>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</si>
  <si>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</si>
  <si>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</si>
  <si>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</si>
  <si>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</si>
  <si>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</si>
  <si>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</si>
  <si>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</si>
  <si>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</si>
  <si>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</si>
  <si>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</si>
  <si>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</si>
  <si>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</si>
  <si>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</si>
  <si>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</si>
  <si>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</si>
  <si>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</si>
  <si>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</si>
  <si>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</si>
  <si>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</si>
  <si>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</si>
  <si>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</si>
  <si>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</si>
  <si>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</si>
  <si>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</si>
  <si>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</si>
  <si>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</si>
  <si>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</si>
  <si>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</si>
  <si>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</si>
  <si>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</si>
  <si>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</si>
  <si>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</si>
  <si>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</si>
  <si>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</si>
  <si>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</si>
  <si>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</si>
  <si>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</si>
  <si>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</si>
  <si>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</si>
  <si>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</si>
  <si>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</si>
  <si>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</si>
  <si>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</si>
  <si>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</si>
  <si>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</si>
  <si>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</si>
  <si>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</si>
  <si>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</si>
  <si>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</si>
  <si>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</si>
  <si>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</si>
  <si>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</si>
  <si>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</si>
  <si>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</si>
  <si>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</si>
  <si>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</si>
  <si>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</si>
  <si>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</si>
  <si>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</si>
  <si>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</si>
  <si>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</si>
  <si>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</si>
  <si>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</si>
  <si>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</si>
  <si>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</si>
  <si>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</si>
  <si>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</si>
  <si>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</si>
  <si>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</si>
  <si>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</si>
  <si>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</si>
  <si>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</si>
  <si>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</si>
  <si>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</si>
  <si>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</si>
  <si>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</si>
  <si>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</si>
  <si>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</si>
  <si>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</si>
  <si>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</si>
  <si>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</si>
  <si>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</si>
  <si>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</si>
  <si>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</si>
  <si>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</si>
  <si>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</si>
  <si>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</si>
  <si>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</si>
  <si>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</si>
  <si>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</si>
  <si>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</si>
  <si>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</si>
  <si>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</si>
  <si>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</si>
  <si>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</si>
  <si>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</si>
  <si>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</si>
  <si>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</si>
  <si>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</si>
  <si>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</si>
  <si>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</si>
  <si>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</si>
  <si>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</si>
  <si>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</si>
  <si>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</si>
  <si>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</si>
  <si>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</si>
  <si>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</si>
  <si>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</si>
  <si>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</si>
  <si>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</si>
  <si>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</si>
  <si>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</si>
  <si>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</si>
  <si>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</si>
  <si>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</si>
  <si>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</si>
  <si>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</si>
  <si>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</si>
  <si>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</si>
  <si>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</si>
  <si>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</si>
  <si>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</si>
  <si>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</si>
  <si>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</si>
  <si>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</si>
  <si>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</si>
  <si>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</si>
  <si>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</si>
  <si>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</si>
  <si>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</si>
  <si>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</si>
  <si>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</si>
  <si>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</si>
  <si>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</si>
  <si>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</si>
  <si>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</si>
  <si>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</si>
  <si>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</si>
  <si>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</si>
  <si>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</si>
  <si>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</si>
  <si>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</si>
  <si>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</si>
  <si>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</si>
  <si>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</si>
  <si>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</si>
  <si>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</si>
  <si>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</si>
  <si>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</si>
  <si>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</si>
  <si>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</si>
  <si>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</si>
  <si>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</si>
  <si>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</si>
  <si>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</si>
  <si>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</si>
  <si>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</si>
  <si>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</si>
  <si>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</si>
  <si>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</si>
  <si>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</si>
  <si>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</si>
  <si>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</si>
  <si>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</si>
  <si>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</si>
  <si>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</si>
  <si>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</si>
  <si>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</si>
  <si>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</si>
  <si>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</si>
  <si>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</si>
  <si>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</si>
  <si>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</si>
  <si>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</si>
  <si>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</si>
  <si>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</si>
  <si>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</si>
  <si>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</si>
  <si>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</si>
  <si>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</si>
  <si>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</si>
  <si>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</si>
  <si>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</si>
  <si>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</si>
  <si>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</si>
  <si>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</si>
  <si>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</si>
  <si>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</si>
  <si>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</si>
  <si>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</si>
  <si>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</si>
  <si>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</si>
  <si>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</si>
  <si>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</si>
  <si>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</si>
  <si>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</si>
  <si>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</si>
  <si>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</si>
  <si>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</si>
  <si>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</si>
  <si>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</si>
  <si>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</si>
  <si>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</si>
  <si>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</si>
  <si>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</si>
  <si>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</si>
  <si>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</si>
  <si>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</si>
  <si>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</si>
  <si>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</si>
  <si>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</si>
  <si>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</si>
  <si>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</si>
  <si>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</si>
  <si>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</si>
  <si>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</si>
  <si>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</si>
  <si>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</si>
  <si>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</si>
  <si>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</si>
  <si>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</si>
  <si>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</si>
  <si>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</si>
  <si>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</si>
  <si>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</si>
  <si>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</si>
  <si>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</si>
  <si>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</si>
  <si>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</si>
  <si>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</si>
  <si>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</si>
  <si>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</si>
  <si>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</si>
  <si>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</si>
  <si>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</si>
  <si>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</si>
  <si>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</si>
  <si>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</si>
  <si>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</si>
  <si>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</si>
  <si>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</si>
  <si>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</si>
  <si>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</si>
  <si>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</si>
  <si>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</si>
  <si>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</si>
  <si>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</si>
  <si>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</si>
  <si>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</si>
  <si>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</si>
  <si>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</si>
  <si>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</si>
  <si>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</si>
  <si>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</si>
  <si>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</si>
  <si>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</si>
  <si>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</si>
  <si>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</si>
  <si>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</si>
  <si>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</si>
  <si>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</si>
  <si>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</si>
  <si>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</si>
  <si>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</si>
  <si>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</si>
  <si>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</si>
  <si>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</si>
  <si>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</si>
  <si>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</si>
  <si>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</si>
  <si>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</si>
  <si>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</si>
  <si>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</si>
  <si>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</si>
  <si>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</si>
  <si>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</si>
  <si>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</si>
  <si>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</si>
  <si>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</si>
  <si>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</si>
  <si>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</si>
  <si>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</si>
  <si>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</si>
  <si>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</si>
  <si>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</si>
  <si>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</si>
  <si>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</si>
  <si>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</si>
  <si>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</si>
  <si>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</si>
  <si>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</si>
  <si>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</si>
  <si>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</si>
  <si>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</si>
  <si>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</si>
  <si>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</si>
  <si>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</si>
  <si>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</si>
  <si>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</si>
  <si>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</si>
  <si>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</si>
  <si>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</si>
  <si>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</si>
  <si>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</si>
  <si>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</si>
  <si>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</si>
  <si>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</si>
  <si>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</si>
  <si>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</si>
  <si>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</si>
  <si>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</si>
  <si>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</si>
  <si>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</si>
  <si>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</si>
  <si>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</si>
  <si>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</si>
  <si>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</si>
  <si>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</si>
  <si>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</si>
  <si>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</si>
  <si>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</si>
  <si>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</si>
  <si>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</si>
  <si>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</si>
  <si>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</si>
  <si>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</si>
  <si>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</si>
  <si>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</si>
  <si>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</si>
  <si>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</si>
  <si>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</si>
  <si>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</si>
  <si>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</si>
  <si>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</si>
  <si>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</si>
  <si>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</si>
  <si>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</si>
  <si>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</si>
  <si>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</si>
  <si>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</si>
  <si>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</si>
  <si>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</si>
  <si>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</si>
  <si>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</si>
  <si>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</si>
  <si>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</si>
  <si>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</si>
  <si>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</si>
  <si>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</si>
  <si>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</si>
  <si>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</si>
  <si>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</si>
  <si>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</si>
  <si>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</si>
  <si>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</si>
  <si>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</si>
  <si>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</si>
  <si>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</si>
  <si>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</si>
  <si>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</si>
  <si>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</si>
  <si>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</si>
  <si>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</si>
  <si>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</si>
  <si>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</si>
  <si>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</si>
  <si>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</si>
  <si>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</si>
  <si>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</si>
  <si>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</si>
  <si>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</si>
  <si>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</si>
  <si>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</si>
  <si>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</si>
  <si>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</si>
  <si>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</si>
  <si>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</si>
  <si>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</si>
  <si>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</si>
  <si>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</si>
  <si>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</si>
  <si>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</si>
  <si>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</si>
  <si>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</si>
  <si>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</si>
  <si>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</si>
  <si>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</si>
  <si>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</si>
  <si>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</si>
  <si>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</si>
  <si>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</si>
  <si>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</si>
  <si>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</si>
  <si>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</si>
  <si>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</si>
  <si>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</si>
  <si>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</si>
  <si>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</si>
  <si>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</si>
  <si>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</si>
  <si>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</si>
  <si>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</si>
  <si>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</si>
  <si>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</si>
  <si>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</si>
  <si>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</si>
  <si>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</si>
  <si>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</si>
  <si>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</si>
  <si>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</si>
  <si>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</si>
  <si>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</si>
  <si>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</si>
  <si>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</si>
  <si>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</si>
  <si>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</si>
  <si>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</si>
  <si>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</si>
  <si>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</si>
  <si>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</si>
  <si>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</si>
  <si>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</si>
  <si>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</si>
  <si>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</si>
  <si>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</si>
  <si>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</si>
  <si>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</si>
  <si>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</si>
  <si>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</si>
  <si>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</si>
  <si>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</si>
  <si>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</si>
  <si>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</si>
  <si>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</si>
  <si>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</si>
  <si>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</si>
  <si>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</si>
  <si>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</si>
  <si>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</si>
  <si>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</si>
  <si>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</si>
  <si>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</si>
  <si>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</si>
  <si>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</si>
  <si>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</si>
  <si>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</si>
  <si>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</si>
  <si>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</si>
  <si>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</si>
  <si>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</si>
  <si>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</si>
  <si>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</si>
  <si>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</si>
  <si>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</si>
  <si>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</si>
  <si>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</si>
  <si>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</si>
  <si>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</si>
  <si>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</si>
  <si>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</si>
  <si>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</si>
  <si>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</si>
  <si>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</si>
  <si>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</si>
  <si>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</si>
  <si>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</si>
  <si>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</si>
  <si>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</si>
  <si>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</si>
  <si>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</si>
  <si>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</si>
  <si>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</si>
  <si>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</si>
  <si>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</si>
  <si>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</si>
  <si>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</si>
  <si>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</si>
  <si>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</si>
  <si>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</si>
  <si>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</si>
  <si>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</si>
  <si>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</si>
  <si>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</si>
  <si>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</si>
  <si>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</si>
  <si>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</si>
  <si>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</si>
  <si>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</si>
  <si>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</si>
  <si>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</si>
  <si>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</si>
  <si>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</si>
  <si>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</si>
  <si>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</si>
  <si>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</si>
  <si>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</si>
  <si>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</si>
  <si>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</si>
  <si>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</si>
  <si>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</si>
  <si>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</si>
  <si>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</si>
  <si>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</si>
  <si>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</si>
  <si>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</si>
  <si>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</si>
  <si>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</si>
  <si>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</si>
  <si>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</si>
  <si>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</si>
  <si>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</si>
  <si>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</si>
  <si>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</si>
  <si>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</si>
  <si>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</si>
  <si>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</si>
  <si>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</si>
  <si>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</si>
  <si>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</si>
  <si>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</si>
  <si>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</si>
  <si>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</si>
  <si>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</si>
  <si>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</si>
  <si>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</si>
  <si>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</si>
  <si>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</si>
  <si>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</si>
  <si>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</si>
  <si>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</si>
  <si>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</si>
  <si>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</si>
  <si>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</si>
  <si>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</si>
  <si>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</si>
  <si>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</si>
  <si>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</si>
  <si>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</si>
  <si>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</si>
  <si>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</si>
  <si>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</si>
  <si>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</si>
  <si>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</si>
  <si>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</si>
  <si>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</si>
  <si>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</si>
  <si>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</si>
  <si>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</si>
  <si>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</si>
  <si>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</si>
  <si>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</si>
  <si>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</si>
  <si>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</si>
  <si>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</si>
  <si>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</si>
  <si>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</si>
  <si>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</si>
  <si>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</si>
  <si>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</si>
  <si>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</si>
  <si>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</si>
  <si>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</si>
  <si>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</si>
  <si>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</si>
  <si>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</si>
  <si>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</si>
  <si>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</si>
  <si>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</si>
  <si>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</si>
  <si>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</si>
  <si>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</si>
  <si>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</si>
  <si>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</si>
  <si>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</si>
  <si>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</si>
  <si>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</si>
  <si>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</si>
  <si>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</si>
  <si>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</si>
  <si>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</si>
  <si>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</si>
  <si>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</si>
  <si>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</si>
  <si>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</si>
  <si>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</si>
  <si>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</si>
  <si>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</si>
  <si>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</si>
  <si>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</si>
  <si>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</si>
  <si>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</si>
  <si>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</si>
  <si>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</si>
  <si>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</si>
  <si>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</si>
  <si>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</si>
  <si>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</si>
  <si>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</si>
  <si>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</si>
  <si>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</si>
  <si>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</si>
  <si>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</si>
  <si>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</si>
  <si>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</si>
  <si>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</si>
  <si>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</si>
  <si>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</si>
  <si>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</si>
  <si>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</si>
  <si>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</si>
  <si>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</si>
  <si>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</si>
  <si>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</si>
  <si>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</si>
  <si>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</si>
  <si>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</si>
  <si>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</si>
  <si>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</si>
  <si>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</si>
  <si>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</si>
  <si>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</si>
  <si>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</si>
  <si>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</si>
  <si>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</si>
  <si>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</si>
  <si>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</si>
  <si>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</si>
  <si>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</si>
  <si>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</si>
  <si>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</si>
  <si>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</si>
  <si>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</si>
  <si>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</si>
  <si>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</si>
  <si>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</si>
  <si>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</si>
  <si>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</si>
  <si>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</si>
  <si>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</si>
  <si>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</si>
  <si>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</si>
  <si>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</si>
  <si>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</si>
  <si>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</si>
  <si>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</si>
  <si>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</si>
  <si>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</si>
  <si>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</si>
  <si>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</si>
  <si>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</si>
  <si>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</si>
  <si>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</si>
  <si>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</si>
  <si>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</si>
  <si>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</si>
  <si>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</si>
  <si>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</si>
  <si>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</si>
  <si>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</si>
  <si>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</si>
  <si>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</si>
  <si>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</si>
  <si>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</si>
  <si>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</si>
  <si>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</si>
  <si>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</si>
  <si>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</si>
  <si>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</si>
  <si>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</si>
  <si>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</si>
  <si>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</si>
  <si>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</si>
  <si>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</si>
  <si>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</si>
  <si>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</si>
  <si>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</si>
  <si>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</si>
  <si>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</si>
  <si>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</si>
  <si>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</si>
  <si>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</si>
  <si>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</si>
  <si>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</si>
  <si>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</si>
  <si>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</si>
  <si>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</si>
  <si>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</si>
  <si>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</si>
  <si>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</si>
  <si>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</si>
  <si>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</si>
  <si>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</si>
  <si>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</si>
  <si>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</si>
  <si>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</si>
  <si>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</si>
  <si>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</si>
  <si>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</si>
  <si>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</si>
  <si>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</si>
  <si>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</si>
  <si>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</si>
  <si>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</si>
  <si>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</si>
  <si>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</si>
  <si>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</si>
  <si>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</si>
  <si>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</si>
  <si>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</si>
  <si>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</si>
  <si>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</si>
  <si>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</si>
  <si>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</si>
  <si>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</si>
  <si>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</si>
  <si>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</si>
  <si>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</si>
  <si>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</si>
  <si>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</si>
  <si>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</si>
  <si>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</si>
  <si>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</si>
  <si>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</si>
  <si>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</si>
  <si>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</si>
  <si>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</si>
  <si>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</si>
  <si>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</si>
  <si>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</si>
  <si>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</si>
  <si>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</si>
  <si>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</si>
  <si>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</si>
  <si>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</si>
  <si>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</si>
  <si>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</si>
  <si>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</si>
  <si>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</si>
  <si>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</si>
  <si>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</si>
  <si>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</si>
  <si>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</si>
  <si>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</si>
  <si>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</si>
  <si>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</si>
  <si>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</si>
  <si>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</si>
  <si>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</si>
  <si>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</si>
  <si>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</si>
  <si>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</si>
  <si>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</si>
  <si>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</si>
  <si>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</si>
  <si>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</si>
  <si>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</si>
  <si>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</si>
  <si>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</si>
  <si>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</si>
  <si>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</si>
  <si>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</si>
  <si>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</si>
  <si>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</si>
  <si>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</si>
  <si>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</si>
  <si>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</si>
  <si>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</si>
  <si>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</si>
  <si>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</si>
  <si>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</si>
  <si>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</si>
  <si>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</si>
  <si>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</si>
  <si>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</si>
  <si>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</si>
  <si>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</si>
  <si>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</si>
  <si>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</si>
  <si>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</si>
  <si>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</si>
  <si>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</si>
  <si>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REZGAURDO INDIGENA ZENU DE SAN ANDRES DE SOTAVENTO CORDOBA - SUCRE  CABILDO MAYOR REGIONAL DEL PUEBLO ZENU CABILDO TERRITORIAL INDIGENA ZENU DE SAMPUES-SUCRE CABILDO MENOR INDIGENA ZENU DE ESCOBAR ARRIBA- SAMPUES-SUCRE LEY 89-1890 DE GOBIERNO PROPIO NIT. 823.000.815-1</t>
  </si>
  <si>
    <t>005-2015</t>
  </si>
  <si>
    <t>PRESENTACION DE SERVICIO A LA PRIMERA INFANCIA EN LA MODALIDAD PROPIA A LAS FAMILIAS DEL CABILDO MENOR INDIGENA DE ESCOBAR ARRIBA EN EL MUNICIPIO DE SAMPUES-SUCRE</t>
  </si>
  <si>
    <t>PS-014-2016</t>
  </si>
  <si>
    <t>PRESTACION DE SERVICIOS PEDAGOGICOS A LA PRIMERA INFANCIA DE LAS FAMILIAS DEL CABILDO MENOR INDIGENA DE ESCOBAR ARRIBA EN EL MUNICIPIO DE SAMPUES-SUCRE</t>
  </si>
  <si>
    <t>REZGAURDO INDIGENA ZUNU DE SAN ANDRES DE SOTAVENTO CORDOBA Y SUCRE  CABILDO MAYOR REGIONAL DEL PUEBLO ZENU CABILDO TERRITORIAL INDIGENA ZENU DE SAMPUES-SUCRE CABILDO MENOR INDIGENA ZENU DE ACHOTE LEY 89-1890 DE GOBIERNO PROPIO</t>
  </si>
  <si>
    <t>003-05-01-2017</t>
  </si>
  <si>
    <t>DESARROLLO DEL PROGRAMA DE EDUCACION A LA PRIMERA INFANCIA EN LAS FAMILIAS DEL CABILDO MENOR DE ACHIOTE EN LA MODALIDAD PROPIA Y CALIFICACION DEL  INTELECTO, ACOMPAÑAMIENTO Y ORIENTACION DE PENSAMIENTOS</t>
  </si>
  <si>
    <t>SI</t>
  </si>
  <si>
    <t>23/2020/148</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</si>
  <si>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</si>
  <si>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70-0203-2020</t>
  </si>
  <si>
    <t>YEIMY JOHANA ACEVEDO QUEZADA</t>
  </si>
  <si>
    <t>CALLE 22 No. 13E-42 LOS LIBERTADORES</t>
  </si>
  <si>
    <t>3145696877</t>
  </si>
  <si>
    <t>CALLE 22 No. 13E-28 LOS LIBERTADORES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</si>
  <si>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ARMONIA CON LA POLÍTICA DE ESTADO PARA EL DESARROLLO INTEGRAL DE LA PRIMERA INFANCIA DE CERO A SIEMPRE</t>
  </si>
  <si>
    <t>70-0148-2015</t>
  </si>
  <si>
    <t>ANTENDER INTEGRALMENTE A LA PRIMERA INFANCIA EN EL MARCO DE LA ESTRATEGIA " DE CERO A SIEMPRE" ESPECIFICAMENTE A LOS NIÑOS Y NIÑAS MENORES DE CONCO (5) AÑOS DE EDAD, DE FAMILIAS DE EN SITUACION DE VULNERABILIDAD DEW CONFORME CON LAS DIRECTRICES, LINEAMIENTOS Y ESTANDARES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</si>
  <si>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NO</t>
  </si>
  <si>
    <t>BRINDAR ATENCION A LA PRIMERA INFANCIA NIÑOS Y NIÑAS DE CINCO (5) AÑOS, DE FAMILIAS EN SITUCION CON VULNERABILIDAD ATRAVES DE LOS HOGARES COMUNITARIOS DE BIENESTAR EN LAS SIGUIENTES FORMAS DE ATENCION: FAMILIARES MULTIPLES, GRUPALES, JARDIN SOCIAL, EMPRESARIALES Y EN LA MODALIDAD FAMI, DE  CONFORMIDAD CON LOS LINEAMENTOS, ESTANDARES Y DIRECTRICES QUE EL ICBF EXPIDA PARA LAS MISMAS.</t>
  </si>
  <si>
    <t>701820130109</t>
  </si>
  <si>
    <t>70-0039-2006</t>
  </si>
  <si>
    <t>APOYAR LAS FAMILIAS EN DESARROLLO CON MUJERES GESTANTES, MADRES LACTANTES Y NIÑOS Y NIÑAS MENORES DE DOS AÑOS QUE SE ENCUENTRA EN VULNERABILIDAD PSICOAFECTIVA, NUTRICIONAL, ECONOMICA Y SOCIAL PRIORITARIAMENTE EN SITUACION DE DESPLAZAMIENTO.</t>
  </si>
  <si>
    <t>70-0175-2008</t>
  </si>
  <si>
    <t>BRINDAR ATENCION A LA PRIMERA INFANCIA NIÑOS Y NIÑAS  MENORES DE SEIS AÑOS (6) DE FAMILIAS CON VULNERABILIDAD ECONOMICA, SOCIAL, CULTURAL, NUTRICIONAL Y PSICOACTIVA, A TRAVES DE LOS HOGARES COMUNITARIOS DE BIENESTAR MODALIDAD 0-5, PRIORITARIMENTE EN SITUACION DESPLZAMIENTO Y APOYAR LAS FAMILIAS EN DESARROLLO CON MIJERES GESTANTES, MADRES LACTANTES Y NIÑOS Y NIÑAS MENORES DE DOS AÑOS QUE SE ENCUENTRAN EN VULNERABILIDAD PSICOAFECTIVA, NUTRICIONAL, ECONOMICA Y SOCIAL, PRIORITARIAMENTE EN SITUACION DE DESPLAZAMIENTO.</t>
  </si>
  <si>
    <t>70-0131-2010</t>
  </si>
  <si>
    <t>BRINDAR ATENCION A LA PRIMERA INFANCIA, NIÑOS Y NIÑAS MENORES DE CINCO AÑOS, DE FAMILIAS CON VULNERABILIDAD ECONOMICA, SOCIAL, CULTURAL, NUTRICIONAL Y PSICOAFECTIVA, A TRAVÉS DE LOS HOGARES COMUNITARIOS DE BIENESTAR MODALIDADES: 0 – 5 AÑOS. EN LAS SIGUIENTES FORMAS DE ATENCION: FAMILIARES, PRIORITARIAMENTE EN SITUACION DE DESPLAZAMIENTO; Y EN LA MODALIDAD FAMI, APOYAR A LAS FAMILIAS EN DESARROLLO CON MUJERES GESTANTES, MADRES LACTANTES Y NIÑOS Y NIÑAS MENORES DE DOS AÑOS QUE SE ENCUENTRAN EN VULNERABILIDAD PSICOAFECTIVA, NUTRICIONAL, ECONOMICA Y SOCIAL, PRIORITARIAMENTE EN SITUACION DE DESPLAZAMIENTO.</t>
  </si>
  <si>
    <t>70-0143-2012</t>
  </si>
  <si>
    <t>BRINDAR ATENCION A LS PRIMERA INFANCIA NIÑOS Y NIÑAS MENORES DE CINCO AÑOS (5)AÑOS, ENN LAS SIGUIENTES FORMAS DE ATENCION: FAMILIARES, MULTIPLES, GRUPALES Y EN LA MODALIDAD FAMI, APOYAR A LAS  FAMILIAS EN DESARROLLO CON MUJERES GESTANTES, MADRES LACTANTES Y NIÑOSY NIÑAS MENORES DE DOS AÑOS QUE SE ENCUENTRAN EN VULNERABELIDAD PSICOAFECTIVA, NUTRICIONAL, ECONNOMICA Y SOCIAL</t>
  </si>
  <si>
    <t>70-0362-2018</t>
  </si>
  <si>
    <t>PRESTAR LOS SERVICIOS: HOGARES COMUNITARIOS DE BIENESTAR FAMI DE CONFORMIDAD CON LAS DIRECTRICES, LINEAMIENTOS Y PARÁMETROS ESTABLECIDOS POR EL ICBF, EN ARMONÍA CON LA POLITICA DE ESTADO PARA EL DESARROLLO INTEGRAL A LA PRIMERA INFANCIA DE CERO A SIEMPRE.</t>
  </si>
  <si>
    <t>70-0339-2018</t>
  </si>
  <si>
    <t>PRESTAR LOS SERVICIOS: HCB FAMI. DE CONFORMIDAD CON LAS DIRECTRICES, LINEAMIENTOS Y PARÁMETROS ESTABLECIDOS POR EL ICBF, EN ARMONÍA CON LA POLITICA DE ESTADO PARA EL DESARROLLO INTEGRAL A LA PRIMERA INFANCIA DE CERO A SIEMPRE</t>
  </si>
  <si>
    <t>70-0242-2019</t>
  </si>
  <si>
    <t>PRESTAR LOS SERVICIOS HOGARES COMUNITARIOS DE BIENESTAR DE CONFORMIDAD CON LAS DIRECTRICES LINEAMIENTOS Y PARAMAETROS ESTABLECIDOS POR EL ICBF EN ARMONIA CON LA POLITICA DE ESTADO PARA EL DESARROLLO INTEGRAL A LA PRIMERA INFANCIA DE CERO A SIEMPRE</t>
  </si>
  <si>
    <t>009-01-02-2018</t>
  </si>
  <si>
    <t>DESARROLLO DEL PROGRAMA  DE EDUCACION A LA PRIMERA INFANCIA EN LAS FAMILIAS DEL CABILDO MENOR DE ACHIOTE EN LA MODALIDAD PROPIA Y CALIFICACION DEL INTELECTO, ACOMPAÑAMIENTO Y ORIENTACION DE PENSAMIENTOS.</t>
  </si>
  <si>
    <t>2021-70-10001694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</si>
  <si>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</si>
  <si>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fundacionpromesapais@gmail.com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</si>
</sst>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0" zoomScale="70" zoomScaleNormal="70" zoomScaleSheetLayoutView="40" zoomScalePageLayoutView="40" workbookViewId="0">
      <selection sqref="A1: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2714</v>
      </c>
      <c r="D15" s="35"/>
      <c r="E15" s="35"/>
      <c r="F15" s="5"/>
      <c r="G15" s="32" t="s">
        <v>1168</v>
      </c>
      <c r="H15" s="103" t="s">
        <v>453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823003944</v>
      </c>
      <c r="C20" s="5"/>
      <c r="D20" s="73"/>
      <c r="E20" s="5"/>
      <c r="F20" s="5"/>
      <c r="G20" s="5"/>
      <c r="H20" s="243"/>
      <c r="I20" s="149" t="s">
        <v>453</v>
      </c>
      <c r="J20" s="150" t="s">
        <v>966</v>
      </c>
      <c r="K20" s="151">
        <v>1526850374</v>
      </c>
      <c r="L20" s="152"/>
      <c r="M20" s="152">
        <v>44561</v>
      </c>
      <c r="N20" s="135">
        <f>+(M20-L20)/30</f>
        <v>1485.3666666666666</v>
      </c>
      <c r="O20" s="138"/>
      <c r="U20" s="134"/>
      <c r="V20" s="105">
        <f ca="1">NOW()</f>
        <v>44194.016881828706</v>
      </c>
      <c r="W20" s="105">
        <f ca="1">NOW()</f>
        <v>44194.016881828706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PROMESA PAIS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42016</v>
      </c>
      <c r="F48" s="145">
        <v>42350</v>
      </c>
      <c r="G48" s="160">
        <f>IF(AND(E48&lt;&gt;"",F48&lt;&gt;""),((F48-E48)/30),"")</f>
        <v>11.133333333333333</v>
      </c>
      <c r="H48" s="114" t="s">
        <v>2678</v>
      </c>
      <c r="I48" s="113" t="s">
        <v>453</v>
      </c>
      <c r="J48" s="113" t="s">
        <v>977</v>
      </c>
      <c r="K48" s="116">
        <v>98720000</v>
      </c>
      <c r="L48" s="115" t="s">
        <v>1148</v>
      </c>
      <c r="M48" s="117">
        <v>1</v>
      </c>
      <c r="N48" s="115" t="s">
        <v>27</v>
      </c>
      <c r="O48" s="115" t="s">
        <v>26</v>
      </c>
      <c r="P48" s="78"/>
    </row>
    <row r="49" spans="1:16" s="6" customFormat="1" ht="24.75" customHeight="1" x14ac:dyDescent="0.25">
      <c r="A49" s="143">
        <v>2</v>
      </c>
      <c r="B49" s="111" t="s">
        <v>2676</v>
      </c>
      <c r="C49" s="112" t="s">
        <v>32</v>
      </c>
      <c r="D49" s="110" t="s">
        <v>2679</v>
      </c>
      <c r="E49" s="145">
        <v>42430</v>
      </c>
      <c r="F49" s="145">
        <v>42734</v>
      </c>
      <c r="G49" s="160">
        <f t="shared" ref="G49:G50" si="2">IF(AND(E49&lt;&gt;"",F49&lt;&gt;""),((F49-E49)/30),"")</f>
        <v>10.133333333333333</v>
      </c>
      <c r="H49" s="114" t="s">
        <v>2680</v>
      </c>
      <c r="I49" s="113" t="s">
        <v>453</v>
      </c>
      <c r="J49" s="113" t="s">
        <v>977</v>
      </c>
      <c r="K49" s="116">
        <v>112500000</v>
      </c>
      <c r="L49" s="115" t="s">
        <v>1148</v>
      </c>
      <c r="M49" s="117">
        <v>1</v>
      </c>
      <c r="N49" s="115" t="s">
        <v>27</v>
      </c>
      <c r="O49" s="115" t="s">
        <v>26</v>
      </c>
      <c r="P49" s="78"/>
    </row>
    <row r="50" spans="1:16" s="6" customFormat="1" ht="24.75" customHeight="1" x14ac:dyDescent="0.25">
      <c r="A50" s="143">
        <v>3</v>
      </c>
      <c r="B50" s="111" t="s">
        <v>2681</v>
      </c>
      <c r="C50" s="112" t="s">
        <v>32</v>
      </c>
      <c r="D50" s="110" t="s">
        <v>2682</v>
      </c>
      <c r="E50" s="145">
        <v>42740</v>
      </c>
      <c r="F50" s="145">
        <v>43074</v>
      </c>
      <c r="G50" s="160">
        <f t="shared" si="2"/>
        <v>11.133333333333333</v>
      </c>
      <c r="H50" s="119" t="s">
        <v>2683</v>
      </c>
      <c r="I50" s="113" t="s">
        <v>453</v>
      </c>
      <c r="J50" s="113" t="s">
        <v>977</v>
      </c>
      <c r="K50" s="116">
        <v>79500000</v>
      </c>
      <c r="L50" s="115" t="s">
        <v>1148</v>
      </c>
      <c r="M50" s="117">
        <v>1</v>
      </c>
      <c r="N50" s="115" t="s">
        <v>27</v>
      </c>
      <c r="O50" s="115" t="s">
        <v>2684</v>
      </c>
      <c r="P50" s="78"/>
    </row>
    <row r="51" spans="1:16" s="6" customFormat="1" ht="24.75" customHeight="1" outlineLevel="1" x14ac:dyDescent="0.25">
      <c r="A51" s="143">
        <v>4</v>
      </c>
      <c r="B51" s="111" t="s">
        <v>2664</v>
      </c>
      <c r="C51" s="112" t="s">
        <v>31</v>
      </c>
      <c r="D51" s="110" t="s">
        <v>2687</v>
      </c>
      <c r="E51" s="145">
        <v>43950</v>
      </c>
      <c r="F51" s="145">
        <v>44165</v>
      </c>
      <c r="G51" s="160">
        <f t="shared" ref="G51:G107" si="3">IF(AND(E51&lt;&gt;"",F51&lt;&gt;""),((F51-E51)/30),"")</f>
        <v>7.166666666666667</v>
      </c>
      <c r="H51" s="122" t="s">
        <v>2692</v>
      </c>
      <c r="I51" s="113" t="s">
        <v>453</v>
      </c>
      <c r="J51" s="113" t="s">
        <v>970</v>
      </c>
      <c r="K51" s="116">
        <v>829838737</v>
      </c>
      <c r="L51" s="115" t="s">
        <v>1148</v>
      </c>
      <c r="M51" s="117">
        <v>1</v>
      </c>
      <c r="N51" s="115" t="s">
        <v>2634</v>
      </c>
      <c r="O51" s="115" t="s">
        <v>1148</v>
      </c>
      <c r="P51" s="78"/>
    </row>
    <row r="52" spans="1:16" s="7" customFormat="1" ht="24.75" customHeight="1" outlineLevel="1" x14ac:dyDescent="0.25">
      <c r="A52" s="144">
        <v>5</v>
      </c>
      <c r="B52" s="111" t="s">
        <v>2664</v>
      </c>
      <c r="C52" s="112" t="s">
        <v>31</v>
      </c>
      <c r="D52" s="110" t="s">
        <v>2693</v>
      </c>
      <c r="E52" s="145">
        <v>42052</v>
      </c>
      <c r="F52" s="145">
        <v>42369</v>
      </c>
      <c r="G52" s="160">
        <f t="shared" si="3"/>
        <v>10.566666666666666</v>
      </c>
      <c r="H52" s="119" t="s">
        <v>2694</v>
      </c>
      <c r="I52" s="113" t="s">
        <v>453</v>
      </c>
      <c r="J52" s="113" t="s">
        <v>966</v>
      </c>
      <c r="K52" s="116">
        <v>771812224</v>
      </c>
      <c r="L52" s="115" t="s">
        <v>1148</v>
      </c>
      <c r="M52" s="117">
        <v>1</v>
      </c>
      <c r="N52" s="115" t="s">
        <v>27</v>
      </c>
      <c r="O52" s="115" t="s">
        <v>26</v>
      </c>
      <c r="P52" s="79"/>
    </row>
    <row r="53" spans="1:16" s="7" customFormat="1" ht="24.75" customHeight="1" outlineLevel="1" x14ac:dyDescent="0.25">
      <c r="A53" s="144">
        <v>6</v>
      </c>
      <c r="B53" s="111" t="s">
        <v>2664</v>
      </c>
      <c r="C53" s="112" t="s">
        <v>31</v>
      </c>
      <c r="D53" s="110" t="s">
        <v>2697</v>
      </c>
      <c r="E53" s="145">
        <v>41297</v>
      </c>
      <c r="F53" s="145">
        <v>41638</v>
      </c>
      <c r="G53" s="160">
        <f t="shared" si="3"/>
        <v>11.366666666666667</v>
      </c>
      <c r="H53" s="119" t="s">
        <v>2696</v>
      </c>
      <c r="I53" s="113" t="s">
        <v>453</v>
      </c>
      <c r="J53" s="113" t="s">
        <v>966</v>
      </c>
      <c r="K53" s="116">
        <v>90392535</v>
      </c>
      <c r="L53" s="115" t="s">
        <v>2695</v>
      </c>
      <c r="M53" s="117">
        <v>1</v>
      </c>
      <c r="N53" s="115" t="s">
        <v>27</v>
      </c>
      <c r="O53" s="115" t="s">
        <v>1148</v>
      </c>
      <c r="P53" s="79"/>
    </row>
    <row r="54" spans="1:16" s="7" customFormat="1" ht="24.75" customHeight="1" outlineLevel="1" x14ac:dyDescent="0.25">
      <c r="A54" s="144">
        <v>7</v>
      </c>
      <c r="B54" s="111" t="s">
        <v>2664</v>
      </c>
      <c r="C54" s="112" t="s">
        <v>31</v>
      </c>
      <c r="D54" s="110" t="s">
        <v>2698</v>
      </c>
      <c r="E54" s="145">
        <v>38743</v>
      </c>
      <c r="F54" s="145">
        <v>39082</v>
      </c>
      <c r="G54" s="160">
        <f t="shared" si="3"/>
        <v>11.3</v>
      </c>
      <c r="H54" s="114" t="s">
        <v>2699</v>
      </c>
      <c r="I54" s="113" t="s">
        <v>453</v>
      </c>
      <c r="J54" s="113" t="s">
        <v>966</v>
      </c>
      <c r="K54" s="118">
        <v>60123887</v>
      </c>
      <c r="L54" s="115" t="s">
        <v>1148</v>
      </c>
      <c r="M54" s="117">
        <v>1</v>
      </c>
      <c r="N54" s="115" t="s">
        <v>27</v>
      </c>
      <c r="O54" s="115" t="s">
        <v>1148</v>
      </c>
      <c r="P54" s="79"/>
    </row>
    <row r="55" spans="1:16" s="7" customFormat="1" ht="24.75" customHeight="1" outlineLevel="1" x14ac:dyDescent="0.25">
      <c r="A55" s="144">
        <v>8</v>
      </c>
      <c r="B55" s="111" t="s">
        <v>2664</v>
      </c>
      <c r="C55" s="112" t="s">
        <v>31</v>
      </c>
      <c r="D55" s="110" t="s">
        <v>2700</v>
      </c>
      <c r="E55" s="145">
        <v>39470</v>
      </c>
      <c r="F55" s="145">
        <v>39813</v>
      </c>
      <c r="G55" s="160">
        <f t="shared" si="3"/>
        <v>11.433333333333334</v>
      </c>
      <c r="H55" s="114" t="s">
        <v>2701</v>
      </c>
      <c r="I55" s="113" t="s">
        <v>453</v>
      </c>
      <c r="J55" s="113" t="s">
        <v>966</v>
      </c>
      <c r="K55" s="118">
        <v>61025218</v>
      </c>
      <c r="L55" s="115" t="s">
        <v>1148</v>
      </c>
      <c r="M55" s="117">
        <v>1</v>
      </c>
      <c r="N55" s="115" t="s">
        <v>27</v>
      </c>
      <c r="O55" s="115" t="s">
        <v>1148</v>
      </c>
      <c r="P55" s="79"/>
    </row>
    <row r="56" spans="1:16" s="7" customFormat="1" ht="24.75" customHeight="1" outlineLevel="1" x14ac:dyDescent="0.25">
      <c r="A56" s="144">
        <v>9</v>
      </c>
      <c r="B56" s="111" t="s">
        <v>2664</v>
      </c>
      <c r="C56" s="112" t="s">
        <v>31</v>
      </c>
      <c r="D56" s="110" t="s">
        <v>2702</v>
      </c>
      <c r="E56" s="145">
        <v>40205</v>
      </c>
      <c r="F56" s="145">
        <v>40543</v>
      </c>
      <c r="G56" s="160">
        <f t="shared" si="3"/>
        <v>11.266666666666667</v>
      </c>
      <c r="H56" s="114" t="s">
        <v>2703</v>
      </c>
      <c r="I56" s="113" t="s">
        <v>453</v>
      </c>
      <c r="J56" s="113" t="s">
        <v>966</v>
      </c>
      <c r="K56" s="118">
        <v>20047260</v>
      </c>
      <c r="L56" s="115" t="s">
        <v>1148</v>
      </c>
      <c r="M56" s="117">
        <v>1</v>
      </c>
      <c r="N56" s="115" t="s">
        <v>27</v>
      </c>
      <c r="O56" s="115" t="s">
        <v>1148</v>
      </c>
      <c r="P56" s="79"/>
    </row>
    <row r="57" spans="1:16" s="7" customFormat="1" ht="24.75" customHeight="1" outlineLevel="1" x14ac:dyDescent="0.25">
      <c r="A57" s="144">
        <v>10</v>
      </c>
      <c r="B57" s="64" t="s">
        <v>2664</v>
      </c>
      <c r="C57" s="65" t="s">
        <v>31</v>
      </c>
      <c r="D57" s="63" t="s">
        <v>2704</v>
      </c>
      <c r="E57" s="145">
        <v>40945</v>
      </c>
      <c r="F57" s="145">
        <v>41274</v>
      </c>
      <c r="G57" s="160">
        <f t="shared" si="3"/>
        <v>10.966666666666667</v>
      </c>
      <c r="H57" s="64" t="s">
        <v>2705</v>
      </c>
      <c r="I57" s="63" t="s">
        <v>453</v>
      </c>
      <c r="J57" s="63" t="s">
        <v>966</v>
      </c>
      <c r="K57" s="66">
        <v>94443119</v>
      </c>
      <c r="L57" s="65" t="s">
        <v>1148</v>
      </c>
      <c r="M57" s="67">
        <v>1</v>
      </c>
      <c r="N57" s="65" t="s">
        <v>27</v>
      </c>
      <c r="O57" s="65" t="s">
        <v>26</v>
      </c>
      <c r="P57" s="79"/>
    </row>
    <row r="58" spans="1:16" s="7" customFormat="1" ht="24.75" customHeight="1" outlineLevel="1" x14ac:dyDescent="0.25">
      <c r="A58" s="144">
        <v>11</v>
      </c>
      <c r="B58" s="64" t="s">
        <v>2664</v>
      </c>
      <c r="C58" s="65" t="s">
        <v>31</v>
      </c>
      <c r="D58" s="63" t="s">
        <v>2706</v>
      </c>
      <c r="E58" s="145">
        <v>43450</v>
      </c>
      <c r="F58" s="145">
        <v>43921</v>
      </c>
      <c r="G58" s="160">
        <f t="shared" si="3"/>
        <v>15.7</v>
      </c>
      <c r="H58" s="64" t="s">
        <v>2707</v>
      </c>
      <c r="I58" s="63" t="s">
        <v>453</v>
      </c>
      <c r="J58" s="63" t="s">
        <v>985</v>
      </c>
      <c r="K58" s="66">
        <v>205367240</v>
      </c>
      <c r="L58" s="65" t="s">
        <v>1148</v>
      </c>
      <c r="M58" s="67">
        <v>1</v>
      </c>
      <c r="N58" s="65" t="s">
        <v>2634</v>
      </c>
      <c r="O58" s="65" t="s">
        <v>1148</v>
      </c>
      <c r="P58" s="79"/>
    </row>
    <row r="59" spans="1:16" s="7" customFormat="1" ht="24.75" customHeight="1" outlineLevel="1" x14ac:dyDescent="0.25">
      <c r="A59" s="144">
        <v>12</v>
      </c>
      <c r="B59" s="64" t="s">
        <v>2664</v>
      </c>
      <c r="C59" s="65" t="s">
        <v>31</v>
      </c>
      <c r="D59" s="63" t="s">
        <v>2708</v>
      </c>
      <c r="E59" s="145">
        <v>43450</v>
      </c>
      <c r="F59" s="145">
        <v>43799</v>
      </c>
      <c r="G59" s="160">
        <f t="shared" si="3"/>
        <v>11.633333333333333</v>
      </c>
      <c r="H59" s="64" t="s">
        <v>2709</v>
      </c>
      <c r="I59" s="63" t="s">
        <v>453</v>
      </c>
      <c r="J59" s="63" t="s">
        <v>963</v>
      </c>
      <c r="K59" s="66">
        <v>387915897</v>
      </c>
      <c r="L59" s="65" t="s">
        <v>1148</v>
      </c>
      <c r="M59" s="67">
        <v>1</v>
      </c>
      <c r="N59" s="65" t="s">
        <v>2634</v>
      </c>
      <c r="O59" s="65" t="s">
        <v>1148</v>
      </c>
      <c r="P59" s="79"/>
    </row>
    <row r="60" spans="1:16" s="7" customFormat="1" ht="24.75" customHeight="1" outlineLevel="1" x14ac:dyDescent="0.25">
      <c r="A60" s="144">
        <v>13</v>
      </c>
      <c r="B60" s="64" t="s">
        <v>2664</v>
      </c>
      <c r="C60" s="65" t="s">
        <v>31</v>
      </c>
      <c r="D60" s="63" t="s">
        <v>2710</v>
      </c>
      <c r="E60" s="145">
        <v>43800</v>
      </c>
      <c r="F60" s="145">
        <v>43921</v>
      </c>
      <c r="G60" s="160">
        <f t="shared" si="3"/>
        <v>4.0333333333333332</v>
      </c>
      <c r="H60" s="64" t="s">
        <v>2711</v>
      </c>
      <c r="I60" s="63" t="s">
        <v>453</v>
      </c>
      <c r="J60" s="63" t="s">
        <v>963</v>
      </c>
      <c r="K60" s="66">
        <v>113496869</v>
      </c>
      <c r="L60" s="65" t="s">
        <v>1148</v>
      </c>
      <c r="M60" s="67">
        <v>1</v>
      </c>
      <c r="N60" s="65" t="s">
        <v>2634</v>
      </c>
      <c r="O60" s="65" t="s">
        <v>1148</v>
      </c>
      <c r="P60" s="79"/>
    </row>
    <row r="61" spans="1:16" s="7" customFormat="1" ht="24.75" customHeight="1" outlineLevel="1" x14ac:dyDescent="0.25">
      <c r="A61" s="144">
        <v>14</v>
      </c>
      <c r="B61" s="64" t="s">
        <v>2664</v>
      </c>
      <c r="C61" s="65" t="s">
        <v>31</v>
      </c>
      <c r="D61" s="63" t="s">
        <v>2712</v>
      </c>
      <c r="E61" s="145">
        <v>43132</v>
      </c>
      <c r="F61" s="145">
        <v>43405</v>
      </c>
      <c r="G61" s="160">
        <f t="shared" si="3"/>
        <v>9.1</v>
      </c>
      <c r="H61" s="64" t="s">
        <v>2713</v>
      </c>
      <c r="I61" s="63" t="s">
        <v>453</v>
      </c>
      <c r="J61" s="63" t="s">
        <v>977</v>
      </c>
      <c r="K61" s="66">
        <v>65500000</v>
      </c>
      <c r="L61" s="65" t="s">
        <v>2695</v>
      </c>
      <c r="M61" s="67">
        <v>1</v>
      </c>
      <c r="N61" s="65" t="s">
        <v>27</v>
      </c>
      <c r="O61" s="65" t="s">
        <v>2695</v>
      </c>
      <c r="P61" s="79"/>
    </row>
    <row r="62" spans="1:16" s="7" customFormat="1" ht="24.75" customHeight="1" outlineLevel="1" x14ac:dyDescent="0.25">
      <c r="A62" s="144">
        <v>15</v>
      </c>
      <c r="B62" s="64" t="s">
        <v>2664</v>
      </c>
      <c r="C62" s="65" t="s">
        <v>31</v>
      </c>
      <c r="D62" s="121" t="s">
        <v>2685</v>
      </c>
      <c r="E62" s="145">
        <v>43885</v>
      </c>
      <c r="F62" s="145">
        <v>44196</v>
      </c>
      <c r="G62" s="160">
        <f t="shared" si="3"/>
        <v>10.366666666666667</v>
      </c>
      <c r="H62" s="122" t="s">
        <v>2686</v>
      </c>
      <c r="I62" s="63" t="s">
        <v>220</v>
      </c>
      <c r="J62" s="63" t="s">
        <v>514</v>
      </c>
      <c r="K62" s="123">
        <v>1147635805</v>
      </c>
      <c r="L62" s="65" t="s">
        <v>1148</v>
      </c>
      <c r="M62" s="67">
        <v>1</v>
      </c>
      <c r="N62" s="65" t="s">
        <v>1151</v>
      </c>
      <c r="O62" s="65" t="s">
        <v>1148</v>
      </c>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2685</v>
      </c>
      <c r="E114" s="145">
        <v>43885</v>
      </c>
      <c r="F114" s="145">
        <v>44196</v>
      </c>
      <c r="G114" s="160">
        <f>IF(AND(E114&lt;&gt;"",F114&lt;&gt;""),((F114-E114)/30),"")</f>
        <v>10.366666666666667</v>
      </c>
      <c r="H114" s="122" t="s">
        <v>2686</v>
      </c>
      <c r="I114" s="121" t="s">
        <v>220</v>
      </c>
      <c r="J114" s="121" t="s">
        <v>514</v>
      </c>
      <c r="K114" s="123">
        <v>1147635805</v>
      </c>
      <c r="L114" s="100">
        <f>+IF(AND(K114&gt;0,O114="Ejecución"),(K114/877802)*Tabla28[[#This Row],[% participación]],IF(AND(K114&gt;0,O114&lt;&gt;"Ejecución"),"-",""))</f>
        <v>1307.397118028895</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61074014.960000001</v>
      </c>
      <c r="F185" s="92"/>
      <c r="G185" s="93"/>
      <c r="H185" s="88"/>
      <c r="I185" s="90" t="s">
        <v>2627</v>
      </c>
      <c r="J185" s="166">
        <f>+SUM(M179:M183)</f>
        <v>0.02</v>
      </c>
      <c r="K185" s="236" t="s">
        <v>2628</v>
      </c>
      <c r="L185" s="236"/>
      <c r="M185" s="94">
        <f>+J185*(SUM(K20:K35))</f>
        <v>30537007.48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42040</v>
      </c>
      <c r="D193" s="5"/>
      <c r="E193" s="126">
        <v>154</v>
      </c>
      <c r="F193" s="5"/>
      <c r="G193" s="5"/>
      <c r="H193" s="147" t="s">
        <v>2688</v>
      </c>
      <c r="J193" s="5"/>
      <c r="K193" s="127">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2688</v>
      </c>
      <c r="D211" s="21"/>
      <c r="G211" s="27" t="s">
        <v>2620</v>
      </c>
      <c r="H211" s="148" t="s">
        <v>2689</v>
      </c>
      <c r="J211" s="27" t="s">
        <v>2622</v>
      </c>
      <c r="K211" s="148" t="s">
        <v>2691</v>
      </c>
      <c r="L211" s="21"/>
      <c r="M211" s="21"/>
      <c r="N211" s="21"/>
      <c r="O211" s="8"/>
    </row>
    <row r="212" spans="1:15" x14ac:dyDescent="0.25">
      <c r="A212" s="9"/>
      <c r="B212" s="27" t="s">
        <v>2619</v>
      </c>
      <c r="C212" s="147" t="s">
        <v>2688</v>
      </c>
      <c r="D212" s="21"/>
      <c r="G212" s="27" t="s">
        <v>2621</v>
      </c>
      <c r="H212" s="148" t="s">
        <v>2690</v>
      </c>
      <c r="J212" s="27" t="s">
        <v>2623</v>
      </c>
      <c r="K212" s="147"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2006/metadata/properties"/>
    <ds:schemaRef ds:uri="http://schemas.openxmlformats.org/package/2006/metadata/core-properties"/>
    <ds:schemaRef ds:uri="a65d333d-5b59-4810-bc94-b80d9325abbc"/>
    <ds:schemaRef ds:uri="http://schemas.microsoft.com/office/2006/documentManagement/types"/>
    <ds:schemaRef ds:uri="http://purl.org/dc/terms/"/>
    <ds:schemaRef ds:uri="http://schemas.microsoft.com/office/infopath/2007/PartnerControls"/>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ANA ORTEGA</cp:lastModifiedBy>
  <cp:lastPrinted>2020-12-29T05:17:13Z</cp:lastPrinted>
  <dcterms:created xsi:type="dcterms:W3CDTF">2020-10-14T21:57:42Z</dcterms:created>
  <dcterms:modified xsi:type="dcterms:W3CDTF">2020-12-29T05:25:15Z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