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2021-70-1000171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<sst xmlns="http://schemas.openxmlformats.org/spreadsheetml/2006/main" count="4836" uniqueCount="2813">
  <si>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</si>
  <si>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</si>
  <si>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</si>
  <si>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</si>
  <si>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</si>
  <si>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</si>
  <si>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</si>
  <si>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</si>
  <si>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</si>
  <si>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</si>
  <si>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</si>
  <si>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</si>
  <si>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</si>
  <si>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</si>
  <si>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</si>
  <si>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</si>
  <si>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</si>
  <si>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</si>
  <si>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</si>
  <si>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</si>
  <si>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</si>
  <si>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</si>
  <si>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</si>
  <si>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</si>
  <si>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</si>
  <si>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</si>
  <si>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</si>
  <si>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</si>
  <si>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</si>
  <si>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</si>
  <si>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</si>
  <si>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</si>
  <si>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</si>
  <si>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</si>
  <si>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</si>
  <si>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</si>
  <si>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</si>
  <si>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</si>
  <si>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</si>
  <si>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</si>
  <si>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</si>
  <si>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</si>
  <si>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</si>
  <si>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</si>
  <si>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</si>
  <si>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</si>
  <si>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</si>
  <si>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</si>
  <si>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</si>
  <si>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</si>
  <si>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</si>
  <si>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</si>
  <si>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</si>
  <si>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</si>
  <si>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</si>
  <si>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</si>
  <si>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</si>
  <si>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</si>
  <si>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</si>
  <si>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</si>
  <si>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</si>
  <si>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</si>
  <si>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</si>
  <si>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</si>
  <si>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</si>
  <si>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</si>
  <si>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</si>
  <si>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</si>
  <si>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</si>
  <si>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</si>
  <si>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</si>
  <si>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</si>
  <si>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</si>
  <si>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</si>
  <si>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</si>
  <si>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</si>
  <si>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</si>
  <si>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</si>
  <si>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</si>
  <si>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</si>
  <si>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</si>
  <si>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</si>
  <si>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</si>
  <si>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</si>
  <si>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</si>
  <si>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</si>
  <si>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</si>
  <si>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</si>
  <si>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</si>
  <si>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</si>
  <si>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</si>
  <si>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</si>
  <si>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</si>
  <si>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</si>
  <si>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</si>
  <si>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</si>
  <si>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</si>
  <si>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</si>
  <si>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</si>
  <si>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</si>
  <si>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</si>
  <si>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</si>
  <si>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</si>
  <si>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</si>
  <si>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</si>
  <si>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</si>
  <si>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</si>
  <si>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</si>
  <si>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</si>
  <si>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</si>
  <si>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</si>
  <si>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</si>
  <si>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</si>
  <si>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</si>
  <si>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</si>
  <si>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</si>
  <si>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</si>
  <si>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</si>
  <si>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</si>
  <si>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</si>
  <si>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</si>
  <si>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</si>
  <si>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</si>
  <si>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</si>
  <si>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</si>
  <si>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</si>
  <si>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</si>
  <si>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</si>
  <si>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</si>
  <si>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</si>
  <si>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</si>
  <si>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</si>
  <si>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</si>
  <si>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</si>
  <si>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</si>
  <si>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</si>
  <si>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</si>
  <si>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</si>
  <si>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</si>
  <si>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</si>
  <si>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</si>
  <si>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</si>
  <si>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</si>
  <si>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</si>
  <si>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</si>
  <si>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</si>
  <si>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</si>
  <si>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</si>
  <si>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</si>
  <si>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</si>
  <si>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</si>
  <si>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</si>
  <si>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</si>
  <si>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</si>
  <si>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</si>
  <si>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</si>
  <si>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</si>
  <si>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</si>
  <si>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</si>
  <si>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</si>
  <si>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</si>
  <si>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</si>
  <si>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</si>
  <si>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</si>
  <si>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</si>
  <si>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</si>
  <si>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</si>
  <si>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</si>
  <si>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</si>
  <si>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</si>
  <si>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</si>
  <si>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</si>
  <si>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</si>
  <si>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</si>
  <si>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</si>
  <si>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</si>
  <si>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</si>
  <si>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</si>
  <si>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</si>
  <si>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</si>
  <si>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</si>
  <si>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</si>
  <si>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</si>
  <si>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</si>
  <si>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</si>
  <si>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</si>
  <si>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</si>
  <si>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</si>
  <si>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</si>
  <si>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</si>
  <si>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</si>
  <si>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</si>
  <si>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</si>
  <si>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</si>
  <si>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</si>
  <si>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</si>
  <si>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</si>
  <si>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</si>
  <si>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</si>
  <si>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</si>
  <si>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</si>
  <si>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</si>
  <si>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</si>
  <si>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</si>
  <si>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</si>
  <si>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</si>
  <si>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</si>
  <si>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</si>
  <si>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</si>
  <si>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</si>
  <si>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</si>
  <si>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</si>
  <si>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</si>
  <si>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</si>
  <si>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</si>
  <si>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</si>
  <si>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</si>
  <si>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</si>
  <si>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</si>
  <si>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</si>
  <si>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</si>
  <si>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</si>
  <si>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</si>
  <si>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</si>
  <si>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</si>
  <si>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</si>
  <si>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</si>
  <si>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</si>
  <si>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</si>
  <si>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</si>
  <si>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</si>
  <si>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</si>
  <si>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</si>
  <si>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</si>
  <si>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</si>
  <si>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</si>
  <si>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</si>
  <si>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</si>
  <si>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</si>
  <si>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</si>
  <si>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</si>
  <si>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</si>
  <si>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</si>
  <si>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</si>
  <si>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</si>
  <si>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</si>
  <si>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</si>
  <si>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</si>
  <si>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</si>
  <si>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</si>
  <si>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</si>
  <si>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</si>
  <si>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</si>
  <si>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</si>
  <si>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</si>
  <si>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</si>
  <si>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</si>
  <si>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</si>
  <si>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</si>
  <si>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</si>
  <si>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</si>
  <si>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</si>
  <si>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</si>
  <si>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</si>
  <si>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</si>
  <si>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</si>
  <si>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</si>
  <si>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</si>
  <si>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</si>
  <si>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</si>
  <si>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</si>
  <si>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</si>
  <si>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</si>
  <si>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</si>
  <si>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</si>
  <si>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</si>
  <si>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</si>
  <si>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</si>
  <si>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</si>
  <si>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</si>
  <si>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</si>
  <si>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</si>
  <si>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</si>
  <si>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</si>
  <si>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</si>
  <si>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</si>
  <si>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</si>
  <si>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</si>
  <si>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</si>
  <si>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</si>
  <si>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</si>
  <si>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</si>
  <si>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</si>
  <si>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</si>
  <si>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</si>
  <si>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</si>
  <si>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</si>
  <si>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</si>
  <si>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</si>
  <si>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</si>
  <si>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</si>
  <si>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</si>
  <si>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</si>
  <si>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</si>
  <si>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</si>
  <si>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</si>
  <si>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</si>
  <si>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</si>
  <si>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</si>
  <si>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</si>
  <si>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</si>
  <si>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</si>
  <si>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</si>
  <si>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</si>
  <si>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</si>
  <si>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</si>
  <si>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</si>
  <si>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</si>
  <si>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</si>
  <si>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</si>
  <si>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</si>
  <si>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</si>
  <si>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</si>
  <si>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</si>
  <si>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</si>
  <si>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</si>
  <si>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</si>
  <si>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</si>
  <si>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</si>
  <si>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</si>
  <si>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</si>
  <si>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</si>
  <si>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</si>
  <si>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</si>
  <si>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</si>
  <si>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</si>
  <si>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</si>
  <si>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</si>
  <si>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</si>
  <si>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</si>
  <si>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</si>
  <si>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</si>
  <si>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</si>
  <si>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</si>
  <si>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</si>
  <si>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</si>
  <si>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</si>
  <si>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</si>
  <si>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</si>
  <si>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</si>
  <si>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</si>
  <si>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</si>
  <si>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</si>
  <si>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</si>
  <si>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</si>
  <si>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</si>
  <si>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</si>
  <si>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</si>
  <si>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</si>
  <si>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</si>
  <si>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</si>
  <si>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</si>
  <si>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</si>
  <si>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</si>
  <si>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</si>
  <si>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</si>
  <si>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</si>
  <si>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</si>
  <si>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</si>
  <si>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</si>
  <si>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</si>
  <si>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</si>
  <si>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</si>
  <si>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</si>
  <si>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</si>
  <si>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</si>
  <si>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</si>
  <si>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</si>
  <si>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</si>
  <si>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</si>
  <si>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</si>
  <si>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</si>
  <si>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</si>
  <si>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</si>
  <si>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</si>
  <si>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</si>
  <si>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</si>
  <si>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</si>
  <si>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</si>
  <si>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</si>
  <si>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</si>
  <si>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</si>
  <si>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</si>
  <si>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</si>
  <si>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</si>
  <si>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</si>
  <si>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</si>
  <si>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</si>
  <si>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</si>
  <si>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</si>
  <si>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</si>
  <si>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</si>
  <si>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</si>
  <si>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</si>
  <si>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</si>
  <si>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</si>
  <si>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</si>
  <si>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</si>
  <si>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</si>
  <si>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</si>
  <si>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</si>
  <si>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</si>
  <si>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</si>
  <si>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</si>
  <si>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</si>
  <si>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</si>
  <si>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</si>
  <si>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</si>
  <si>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</si>
  <si>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</si>
  <si>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</si>
  <si>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</si>
  <si>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</si>
  <si>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</si>
  <si>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</si>
  <si>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</si>
  <si>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</si>
  <si>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</si>
  <si>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</si>
  <si>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</si>
  <si>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</si>
  <si>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</si>
  <si>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</si>
  <si>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</si>
  <si>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</si>
  <si>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</si>
  <si>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</si>
  <si>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</si>
  <si>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</si>
  <si>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</si>
  <si>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</si>
  <si>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</si>
  <si>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</si>
  <si>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</si>
  <si>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</si>
  <si>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</si>
  <si>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</si>
  <si>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</si>
  <si>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</si>
  <si>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</si>
  <si>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</si>
  <si>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</si>
  <si>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</si>
  <si>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</si>
  <si>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</si>
  <si>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</si>
  <si>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</si>
  <si>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</si>
  <si>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</si>
  <si>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</si>
  <si>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</si>
  <si>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</si>
  <si>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</si>
  <si>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</si>
  <si>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</si>
  <si>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</si>
  <si>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</si>
  <si>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</si>
  <si>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</si>
  <si>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</si>
  <si>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</si>
  <si>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</si>
  <si>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</si>
  <si>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</si>
  <si>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</si>
  <si>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</si>
  <si>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</si>
  <si>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</si>
  <si>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</si>
  <si>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</si>
  <si>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</si>
  <si>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</si>
  <si>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</si>
  <si>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</si>
  <si>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</si>
  <si>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</si>
  <si>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</si>
  <si>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</si>
  <si>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</si>
  <si>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</si>
  <si>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</si>
  <si>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</si>
  <si>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</si>
  <si>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</si>
  <si>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</si>
  <si>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</si>
  <si>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</si>
  <si>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</si>
  <si>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</si>
  <si>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</si>
  <si>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</si>
  <si>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</si>
  <si>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</si>
  <si>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</si>
  <si>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</si>
  <si>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</si>
  <si>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</si>
  <si>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</si>
  <si>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</si>
  <si>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</si>
  <si>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</si>
  <si>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</si>
  <si>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</si>
  <si>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</si>
  <si>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</si>
  <si>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</si>
  <si>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</si>
  <si>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</si>
  <si>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</si>
  <si>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</si>
  <si>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</si>
  <si>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</si>
  <si>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</si>
  <si>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</si>
  <si>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</si>
  <si>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</si>
  <si>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</si>
  <si>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</si>
  <si>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</si>
  <si>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</si>
  <si>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</si>
  <si>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</si>
  <si>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</si>
  <si>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</si>
  <si>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</si>
  <si>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</si>
  <si>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</si>
  <si>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</si>
  <si>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</si>
  <si>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</si>
  <si>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</si>
  <si>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</si>
  <si>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</si>
  <si>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</si>
  <si>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</si>
  <si>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</si>
  <si>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</si>
  <si>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</si>
  <si>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</si>
  <si>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</si>
  <si>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</si>
  <si>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</si>
  <si>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</si>
  <si>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</si>
  <si>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</si>
  <si>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</si>
  <si>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</si>
  <si>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</si>
  <si>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</si>
  <si>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</si>
  <si>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</si>
  <si>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</si>
  <si>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</si>
  <si>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</si>
  <si>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</si>
  <si>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</si>
  <si>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</si>
  <si>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</si>
  <si>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</si>
  <si>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</si>
  <si>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</si>
  <si>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</si>
  <si>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</si>
  <si>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</si>
  <si>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</si>
  <si>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</si>
  <si>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</si>
  <si>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</si>
  <si>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</si>
  <si>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</si>
  <si>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</si>
  <si>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</si>
  <si>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</si>
  <si>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</si>
  <si>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</si>
  <si>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</si>
  <si>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</si>
  <si>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</si>
  <si>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</si>
  <si>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</si>
  <si>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</si>
  <si>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</si>
  <si>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</si>
  <si>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</si>
  <si>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</si>
  <si>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</si>
  <si>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</si>
  <si>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</si>
  <si>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</si>
  <si>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</si>
  <si>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</si>
  <si>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</si>
  <si>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</si>
  <si>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</si>
  <si>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</si>
  <si>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</si>
  <si>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</si>
  <si>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</si>
  <si>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</si>
  <si>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</si>
  <si>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</si>
  <si>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</si>
  <si>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</si>
  <si>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</si>
  <si>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</si>
  <si>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</si>
  <si>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</si>
  <si>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</si>
  <si>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</si>
  <si>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</si>
  <si>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</si>
  <si>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</si>
  <si>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</si>
  <si>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</si>
  <si>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</si>
  <si>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</si>
  <si>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</si>
  <si>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</si>
  <si>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</si>
  <si>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</si>
  <si>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</si>
  <si>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</si>
  <si>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</si>
  <si>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</si>
  <si>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</si>
  <si>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</si>
  <si>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</si>
  <si>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</si>
  <si>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</si>
  <si>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</si>
  <si>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</si>
  <si>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</si>
  <si>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</si>
  <si>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</si>
  <si>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</si>
  <si>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</si>
  <si>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</si>
  <si>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</si>
  <si>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</si>
  <si>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</si>
  <si>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</si>
  <si>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</si>
  <si>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</si>
  <si>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</si>
  <si>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</si>
  <si>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</si>
  <si>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</si>
  <si>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</si>
  <si>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</si>
  <si>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</si>
  <si>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</si>
  <si>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</si>
  <si>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</si>
  <si>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</si>
  <si>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</si>
  <si>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</si>
  <si>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</si>
  <si>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</si>
  <si>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</si>
  <si>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</si>
  <si>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</si>
  <si>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</si>
  <si>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</si>
  <si>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</si>
  <si>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</si>
  <si>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</si>
  <si>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</si>
  <si>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</si>
  <si>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</si>
  <si>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</si>
  <si>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</si>
  <si>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</si>
  <si>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</si>
  <si>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</si>
  <si>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</si>
  <si>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</si>
  <si>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</si>
  <si>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</si>
  <si>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</si>
  <si>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</si>
  <si>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</si>
  <si>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</si>
  <si>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</si>
  <si>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</si>
  <si>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</si>
  <si>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</si>
  <si>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</si>
  <si>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</si>
  <si>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</si>
  <si>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</si>
  <si>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</si>
  <si>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</si>
  <si>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</si>
  <si>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</si>
  <si>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</si>
  <si>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</si>
  <si>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</si>
  <si>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</si>
  <si>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</si>
  <si>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</si>
  <si>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</si>
  <si>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</si>
  <si>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</si>
  <si>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</si>
  <si>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</si>
  <si>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</si>
  <si>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</si>
  <si>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</si>
  <si>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</si>
  <si>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</si>
  <si>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</si>
  <si>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</si>
  <si>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</si>
  <si>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</si>
  <si>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</si>
  <si>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</si>
  <si>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</si>
  <si>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</si>
  <si>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</si>
  <si>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</si>
  <si>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</si>
  <si>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</si>
  <si>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</si>
  <si>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</si>
  <si>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</si>
  <si>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</si>
  <si>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</si>
  <si>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</si>
  <si>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</si>
  <si>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</si>
  <si>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</si>
  <si>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</si>
  <si>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</si>
  <si>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</si>
  <si>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</si>
  <si>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</si>
  <si>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</si>
  <si>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</si>
  <si>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</si>
  <si>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</si>
  <si>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</si>
  <si>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</si>
  <si>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</si>
  <si>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</si>
  <si>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</si>
  <si>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</si>
  <si>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</si>
  <si>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</si>
  <si>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</si>
  <si>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</si>
  <si>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</si>
  <si>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</si>
  <si>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</si>
  <si>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</si>
  <si>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</si>
  <si>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</si>
  <si>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</si>
  <si>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</si>
  <si>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</si>
  <si>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</si>
  <si>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</si>
  <si>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</si>
  <si>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</si>
  <si>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</si>
  <si>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</si>
  <si>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</si>
  <si>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</si>
  <si>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</si>
  <si>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</si>
  <si>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</si>
  <si>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</si>
  <si>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</si>
  <si>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</si>
  <si>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</si>
  <si>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</si>
  <si>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</si>
  <si>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</si>
  <si>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</si>
  <si>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</si>
  <si>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</si>
  <si>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</si>
  <si>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</si>
  <si>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</si>
  <si>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</si>
  <si>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</si>
  <si>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</si>
  <si>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</si>
  <si>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</si>
  <si>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</si>
  <si>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</si>
  <si>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</si>
  <si>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</si>
  <si>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</si>
  <si>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</si>
  <si>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</si>
  <si>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</si>
  <si>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</si>
  <si>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</si>
  <si>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</si>
  <si>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</si>
  <si>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</si>
  <si>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</si>
  <si>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</si>
  <si>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</si>
  <si>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</si>
  <si>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</si>
  <si>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</si>
  <si>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</si>
  <si>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</si>
  <si>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</si>
  <si>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</si>
  <si>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</si>
  <si>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</si>
  <si>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</si>
  <si>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</si>
  <si>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</si>
  <si>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</si>
  <si>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</si>
  <si>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</si>
  <si>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</si>
  <si>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</si>
  <si>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</si>
  <si>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</si>
  <si>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</si>
  <si>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</si>
  <si>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</si>
  <si>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</si>
  <si>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</si>
  <si>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</si>
  <si>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</si>
  <si>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</si>
  <si>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</si>
  <si>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</si>
  <si>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</si>
  <si>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</si>
  <si>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</si>
  <si>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</si>
  <si>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</si>
  <si>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</si>
  <si>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</si>
  <si>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</si>
  <si>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</si>
  <si>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</si>
  <si>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</si>
  <si>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</si>
  <si>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</si>
  <si>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</si>
  <si>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</si>
  <si>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</si>
  <si>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</si>
  <si>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</si>
  <si>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</si>
  <si>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</si>
  <si>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</si>
  <si>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</si>
  <si>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</si>
  <si>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</si>
  <si>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</si>
  <si>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</si>
  <si>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</si>
  <si>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</si>
  <si>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</si>
  <si>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</si>
  <si>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</si>
  <si>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</si>
  <si>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</si>
  <si>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</si>
  <si>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</si>
  <si>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</si>
  <si>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</si>
  <si>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</si>
  <si>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</si>
  <si>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</si>
  <si>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</si>
  <si>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</si>
  <si>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</si>
  <si>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</si>
  <si>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</si>
  <si>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</si>
  <si>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</si>
  <si>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</si>
  <si>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</si>
  <si>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</si>
  <si>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</si>
  <si>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</si>
  <si>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</si>
  <si>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</si>
  <si>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</si>
  <si>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</si>
  <si>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</si>
  <si>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</si>
  <si>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</si>
  <si>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</si>
  <si>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</si>
  <si>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</si>
  <si>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</si>
  <si>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</si>
  <si>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</si>
  <si>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</si>
  <si>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</si>
  <si>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</si>
  <si>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</si>
  <si>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</si>
  <si>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</si>
  <si>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</si>
  <si>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</si>
  <si>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</si>
  <si>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</si>
  <si>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</si>
  <si>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</si>
  <si>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</si>
  <si>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</si>
  <si>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</si>
  <si>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</si>
  <si>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</si>
  <si>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</si>
  <si>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</si>
  <si>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</si>
  <si>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</si>
  <si>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</si>
  <si>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</si>
  <si>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</si>
  <si>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</si>
  <si>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</si>
  <si>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</si>
  <si>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</si>
  <si>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</si>
  <si>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</si>
  <si>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</si>
  <si>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</si>
  <si>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</si>
  <si>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</si>
  <si>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</si>
  <si>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</si>
  <si>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</si>
  <si>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</si>
  <si>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</si>
  <si>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</si>
  <si>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</si>
  <si>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</si>
  <si>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</si>
  <si>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</si>
  <si>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</si>
  <si>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</si>
  <si>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</si>
  <si>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</si>
  <si>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</si>
  <si>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</si>
  <si>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</si>
  <si>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</si>
  <si>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</si>
  <si>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</si>
  <si>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</si>
  <si>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</si>
  <si>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</si>
  <si>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</si>
  <si>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</si>
  <si>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</si>
  <si>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</si>
  <si>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</si>
  <si>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</si>
  <si>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</si>
  <si>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</si>
  <si>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</si>
  <si>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</si>
  <si>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</si>
  <si>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</si>
  <si>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</si>
  <si>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</si>
  <si>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</si>
  <si>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</si>
  <si>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</si>
  <si>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</si>
  <si>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</si>
  <si>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</si>
  <si>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</si>
  <si>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</si>
  <si>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</si>
  <si>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</si>
  <si>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</si>
  <si>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</si>
  <si>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</si>
  <si>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</si>
  <si>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</si>
  <si>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</si>
  <si>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</si>
  <si>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</si>
  <si>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</si>
  <si>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</si>
  <si>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</si>
  <si>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</si>
  <si>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</si>
  <si>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</si>
  <si>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</si>
  <si>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</si>
  <si>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</si>
  <si>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</si>
  <si>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</si>
  <si>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</si>
  <si>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</si>
  <si>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</si>
  <si>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</si>
  <si>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</si>
  <si>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</si>
  <si>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</si>
  <si>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</si>
  <si>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</si>
  <si>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</si>
  <si>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</si>
  <si>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</si>
  <si>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</si>
  <si>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</si>
  <si>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</si>
  <si>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</si>
  <si>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</si>
  <si>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</si>
  <si>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</si>
  <si>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</si>
  <si>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</si>
  <si>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</si>
  <si>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</si>
  <si>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</si>
  <si>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</si>
  <si>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</si>
  <si>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</si>
  <si>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</si>
  <si>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</si>
  <si>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</si>
  <si>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</si>
  <si>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</si>
  <si>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</si>
  <si>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</si>
  <si>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</si>
  <si>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</si>
  <si>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</si>
  <si>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</si>
  <si>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</si>
  <si>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</si>
  <si>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</si>
  <si>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</si>
  <si>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</si>
  <si>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</si>
  <si>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</si>
  <si>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</si>
  <si>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</si>
  <si>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</si>
  <si>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</si>
  <si>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</si>
  <si>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</si>
  <si>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</si>
  <si>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</si>
  <si>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</si>
  <si>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</si>
  <si>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</si>
  <si>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</si>
  <si>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</si>
  <si>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</si>
  <si>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</si>
  <si>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</si>
  <si>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</si>
  <si>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</si>
  <si>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</si>
  <si>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</si>
  <si>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</si>
  <si>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</si>
  <si>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</si>
  <si>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</si>
  <si>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</si>
  <si>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</si>
  <si>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</si>
  <si>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</si>
  <si>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</si>
  <si>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</si>
  <si>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</si>
  <si>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</si>
  <si>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</si>
  <si>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</si>
  <si>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</si>
  <si>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</si>
  <si>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</si>
  <si>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</si>
  <si>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</si>
  <si>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</si>
  <si>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</si>
  <si>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</si>
  <si>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</si>
  <si>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</si>
  <si>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</si>
  <si>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</si>
  <si>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</si>
  <si>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</si>
  <si>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</si>
  <si>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</si>
  <si>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</si>
  <si>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</si>
  <si>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</si>
  <si>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</si>
  <si>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</si>
  <si>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</si>
  <si>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</si>
  <si>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</si>
  <si>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</si>
  <si>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</si>
  <si>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</si>
  <si>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</si>
  <si>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</si>
  <si>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</si>
  <si>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</si>
  <si>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</si>
  <si>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</si>
  <si>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</si>
  <si>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</si>
  <si>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</si>
  <si>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</si>
  <si>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</si>
  <si>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</si>
  <si>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</si>
  <si>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</si>
  <si>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</si>
  <si>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</si>
  <si>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</si>
  <si>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</si>
  <si>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</si>
  <si>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</si>
  <si>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</si>
  <si>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</si>
  <si>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</si>
  <si>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</si>
  <si>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</si>
  <si>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</si>
  <si>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</si>
  <si>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</si>
  <si>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</si>
  <si>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</si>
  <si>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</si>
  <si>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</si>
  <si>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</si>
  <si>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</si>
  <si>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</si>
  <si>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</si>
  <si>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</si>
  <si>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</si>
  <si>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</si>
  <si>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</si>
  <si>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</si>
  <si>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</si>
  <si>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</si>
  <si>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</si>
  <si>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</si>
  <si>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</si>
  <si>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</si>
  <si>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</si>
  <si>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</si>
  <si>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</si>
  <si>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</si>
  <si>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</si>
  <si>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</si>
  <si>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</si>
  <si>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</si>
  <si>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</si>
  <si>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</si>
  <si>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</si>
  <si>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</si>
  <si>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</si>
  <si>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</si>
  <si>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</si>
  <si>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</si>
  <si>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</si>
  <si>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</si>
  <si>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</si>
  <si>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</si>
  <si>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</si>
  <si>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</si>
  <si>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</si>
  <si>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</si>
  <si>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</si>
  <si>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</si>
  <si>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</si>
  <si>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</si>
  <si>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</si>
  <si>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</si>
  <si>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</si>
  <si>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</si>
  <si>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</si>
  <si>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</si>
  <si>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</si>
  <si>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</si>
  <si>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</si>
  <si>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</si>
  <si>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</si>
  <si>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</si>
  <si>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</si>
  <si>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</si>
  <si>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</si>
  <si>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</si>
  <si>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</si>
  <si>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</si>
  <si>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</si>
  <si>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</si>
  <si>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</si>
  <si>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</si>
  <si>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</si>
  <si>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</si>
  <si>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</si>
  <si>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</si>
  <si>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</si>
  <si>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</si>
  <si>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</si>
  <si>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</si>
  <si>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</si>
  <si>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</si>
  <si>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</si>
  <si>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</si>
  <si>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</si>
  <si>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</si>
  <si>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</si>
  <si>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</si>
  <si>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</si>
  <si>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</si>
  <si>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</si>
  <si>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</si>
  <si>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</si>
  <si>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</si>
  <si>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</si>
  <si>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</si>
  <si>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</si>
  <si>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</si>
  <si>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</si>
  <si>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</si>
  <si>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</si>
  <si>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</si>
  <si>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</si>
  <si>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</si>
  <si>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</si>
  <si>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</si>
  <si>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</si>
  <si>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</si>
  <si>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</si>
  <si>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</si>
  <si>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</si>
  <si>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</si>
  <si>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</si>
  <si>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</si>
  <si>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</si>
  <si>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</si>
  <si>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</si>
  <si>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</si>
  <si>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</si>
  <si>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</si>
  <si>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</si>
  <si>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</si>
  <si>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</si>
  <si>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</si>
  <si>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</si>
  <si>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</si>
  <si>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</si>
  <si>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</si>
  <si>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</si>
  <si>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</si>
  <si>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</si>
  <si>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</si>
  <si>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</si>
  <si>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</si>
  <si>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</si>
  <si>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</si>
  <si>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</si>
  <si>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</si>
  <si>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</si>
  <si>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</si>
  <si>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</si>
  <si>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</si>
  <si>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</si>
  <si>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</si>
  <si>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</si>
  <si>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</si>
  <si>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</si>
  <si>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</si>
  <si>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</si>
  <si>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</si>
  <si>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</si>
  <si>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</si>
  <si>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</si>
  <si>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</si>
  <si>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</si>
  <si>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</si>
  <si>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</si>
  <si>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</si>
  <si>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</si>
  <si>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</si>
  <si>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</si>
  <si>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</si>
  <si>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</si>
  <si>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</si>
  <si>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</si>
  <si>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</si>
  <si>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</si>
  <si>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</si>
  <si>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</si>
  <si>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</si>
  <si>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</si>
  <si>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</si>
  <si>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</si>
  <si>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</si>
  <si>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</si>
  <si>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</si>
  <si>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</si>
  <si>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</si>
  <si>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</si>
  <si>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</si>
  <si>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</si>
  <si>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</si>
  <si>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</si>
  <si>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</si>
  <si>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</si>
  <si>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</si>
  <si>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</si>
  <si>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</si>
  <si>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</si>
  <si>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</si>
  <si>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</si>
  <si>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</si>
  <si>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</si>
  <si>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</si>
  <si>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</si>
  <si>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</si>
  <si>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</si>
  <si>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</si>
  <si>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</si>
  <si>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</si>
  <si>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</si>
  <si>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</si>
  <si>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</si>
  <si>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</si>
  <si>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</si>
  <si>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</si>
  <si>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</si>
  <si>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</si>
  <si>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</si>
  <si>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</si>
  <si>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</si>
  <si>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</si>
  <si>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</si>
  <si>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</si>
  <si>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</si>
  <si>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</si>
  <si>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</si>
  <si>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</si>
  <si>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</si>
  <si>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</si>
  <si>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</si>
  <si>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</si>
  <si>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</si>
  <si>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</si>
  <si>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</si>
  <si>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</si>
  <si>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</si>
  <si>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</si>
  <si>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</si>
  <si>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</si>
  <si>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</si>
  <si>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</si>
  <si>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</si>
  <si>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</si>
  <si>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</si>
  <si>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</si>
  <si>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</si>
  <si>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</si>
  <si>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</si>
  <si>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</si>
  <si>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</si>
  <si>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</si>
  <si>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</si>
  <si>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</si>
  <si>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</si>
  <si>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</si>
  <si>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</si>
  <si>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</si>
  <si>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</si>
  <si>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</si>
  <si>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</si>
  <si>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</si>
  <si>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</si>
  <si>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</si>
  <si>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</si>
  <si>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</si>
  <si>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</si>
  <si>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</si>
  <si>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</si>
  <si>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</si>
  <si>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</si>
  <si>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</si>
  <si>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</si>
  <si>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</si>
  <si>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</si>
  <si>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</si>
  <si>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</si>
  <si>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</si>
  <si>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</si>
  <si>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</si>
  <si>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</si>
  <si>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</si>
  <si>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</si>
  <si>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</si>
  <si>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</si>
  <si>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</si>
  <si>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</si>
  <si>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</si>
  <si>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</si>
  <si>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</si>
  <si>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</si>
  <si>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</si>
  <si>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</si>
  <si>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</si>
  <si>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</si>
  <si>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</si>
  <si>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</si>
  <si>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</si>
  <si>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</si>
  <si>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</si>
  <si>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</si>
  <si>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</si>
  <si>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</si>
  <si>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</si>
  <si>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</si>
  <si>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</si>
  <si>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</si>
  <si>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</si>
  <si>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</si>
  <si>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</si>
  <si>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</si>
  <si>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</si>
  <si>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</si>
  <si>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</si>
  <si>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</si>
  <si>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</si>
  <si>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</si>
  <si>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</si>
  <si>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</si>
  <si>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</si>
  <si>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</si>
  <si>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</si>
  <si>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</si>
  <si>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</si>
  <si>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</si>
  <si>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</si>
  <si>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</si>
  <si>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</si>
  <si>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</si>
  <si>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</si>
  <si>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</si>
  <si>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</si>
  <si>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</si>
  <si>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</si>
  <si>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</si>
  <si>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</si>
  <si>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</si>
  <si>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</si>
  <si>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</si>
  <si>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</si>
  <si>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</si>
  <si>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</si>
  <si>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</si>
  <si>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</si>
  <si>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</si>
  <si>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</si>
  <si>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</si>
  <si>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</si>
  <si>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</si>
  <si>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</si>
  <si>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</si>
  <si>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</si>
  <si>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</si>
  <si>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</si>
  <si>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</si>
  <si>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</si>
  <si>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</si>
  <si>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</si>
  <si>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</si>
  <si>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</si>
  <si>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</si>
  <si>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</si>
  <si>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</si>
  <si>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</si>
  <si>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</si>
  <si>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</si>
  <si>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</si>
  <si>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</si>
  <si>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</si>
  <si>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</si>
  <si>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</si>
  <si>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</si>
  <si>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</si>
  <si>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</si>
  <si>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</si>
  <si>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</si>
  <si>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</si>
  <si>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</si>
  <si>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</si>
  <si>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</si>
  <si>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</si>
  <si>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</si>
  <si>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</si>
  <si>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</si>
  <si>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</si>
  <si>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</si>
  <si>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</si>
  <si>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</si>
  <si>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</si>
  <si>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</si>
  <si>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</si>
  <si>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</si>
  <si>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</si>
  <si>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</si>
  <si>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</si>
  <si>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</si>
  <si>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</si>
  <si>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</si>
  <si>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</si>
  <si>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</si>
  <si>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</si>
  <si>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</si>
  <si>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</si>
  <si>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</si>
  <si>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</si>
  <si>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</si>
  <si>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</si>
  <si>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</si>
  <si>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</si>
  <si>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</si>
  <si>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</si>
  <si>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</si>
  <si>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</si>
  <si>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</si>
  <si>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</si>
  <si>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</si>
  <si>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</si>
  <si>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</si>
  <si>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</si>
  <si>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</si>
  <si>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</si>
  <si>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</si>
  <si>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</si>
  <si>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</si>
  <si>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</si>
  <si>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</si>
  <si>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</si>
  <si>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</si>
  <si>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</si>
  <si>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</si>
  <si>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</si>
  <si>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</si>
  <si>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</si>
  <si>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</si>
  <si>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</si>
  <si>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</si>
  <si>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</si>
  <si>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</si>
  <si>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</si>
  <si>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</si>
  <si>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</si>
  <si>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</si>
  <si>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</si>
  <si>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</si>
  <si>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</si>
  <si>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</si>
  <si>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</si>
  <si>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</si>
  <si>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</si>
  <si>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</si>
  <si>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</si>
  <si>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</si>
  <si>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</si>
  <si>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</si>
  <si>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</si>
  <si>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</si>
  <si>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</si>
  <si>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</si>
  <si>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</si>
  <si>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</si>
  <si>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</si>
  <si>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</si>
  <si>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</si>
  <si>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</si>
  <si>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</si>
  <si>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</si>
  <si>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</si>
  <si>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</si>
  <si>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</si>
  <si>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</si>
  <si>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</si>
  <si>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</si>
  <si>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</si>
  <si>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</si>
  <si>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</si>
  <si>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</si>
  <si>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</si>
  <si>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</si>
  <si>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</si>
  <si>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</si>
  <si>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</si>
  <si>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</si>
  <si>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</si>
  <si>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</si>
  <si>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</si>
  <si>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</si>
  <si>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</si>
  <si>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</si>
  <si>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</si>
  <si>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</si>
  <si>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</si>
  <si>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</si>
  <si>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</si>
  <si>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</si>
  <si>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</si>
  <si>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</si>
  <si>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</si>
  <si>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</si>
  <si>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</si>
  <si>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</si>
  <si>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</si>
  <si>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</si>
  <si>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</si>
  <si>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</si>
  <si>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</si>
  <si>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</si>
  <si>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</si>
  <si>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</si>
  <si>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</si>
  <si>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</si>
  <si>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</si>
  <si>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</si>
  <si>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</si>
  <si>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</si>
  <si>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</si>
  <si>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</si>
  <si>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</si>
  <si>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</si>
  <si>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</si>
  <si>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</si>
  <si>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</si>
  <si>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</si>
  <si>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</si>
  <si>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</si>
  <si>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</si>
  <si>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</si>
  <si>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</si>
  <si>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</si>
  <si>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</si>
  <si>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</si>
  <si>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</si>
  <si>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</si>
  <si>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</si>
  <si>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</si>
  <si>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</si>
  <si>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</si>
  <si>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</si>
  <si>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</si>
  <si>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</si>
  <si>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</si>
  <si>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</si>
  <si>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</si>
  <si>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</si>
  <si>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</si>
  <si>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</si>
  <si>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</si>
  <si>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</si>
  <si>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</si>
  <si>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</si>
  <si>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</si>
  <si>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</si>
  <si>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</si>
  <si>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</si>
  <si>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</si>
  <si>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</si>
  <si>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</si>
  <si>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</si>
  <si>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</si>
  <si>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</si>
  <si>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</si>
  <si>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</si>
  <si>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</si>
  <si>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</si>
  <si>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</si>
  <si>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</si>
  <si>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</si>
  <si>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</si>
  <si>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</si>
  <si>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</si>
  <si>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</si>
  <si>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</si>
  <si>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</si>
  <si>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</si>
  <si>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</si>
  <si>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</si>
  <si>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</si>
  <si>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</si>
  <si>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</si>
  <si>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</si>
  <si>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</si>
  <si>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</si>
  <si>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</si>
  <si>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</si>
  <si>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</si>
  <si>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</si>
  <si>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</si>
  <si>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</si>
  <si>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</si>
  <si>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</si>
  <si>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</si>
  <si>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</si>
  <si>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</si>
  <si>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</si>
  <si>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</si>
  <si>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</si>
  <si>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</si>
  <si>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</si>
  <si>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</si>
  <si>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</si>
  <si>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</si>
  <si>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</si>
  <si>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</si>
  <si>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</si>
  <si>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</si>
  <si>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</si>
  <si>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</si>
  <si>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</si>
  <si>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</si>
  <si>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</si>
  <si>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</si>
  <si>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</si>
  <si>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</si>
  <si>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</si>
  <si>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</si>
  <si>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</si>
  <si>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</si>
  <si>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</si>
  <si>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</si>
  <si>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</si>
  <si>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</si>
  <si>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</si>
  <si>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</si>
  <si>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</si>
  <si>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</si>
  <si>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</si>
  <si>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</si>
  <si>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</si>
  <si>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</si>
  <si>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</si>
  <si>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</si>
  <si>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</si>
  <si>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</si>
  <si>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</si>
  <si>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</si>
  <si>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</si>
  <si>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</si>
  <si>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</si>
  <si>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</si>
  <si>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</si>
  <si>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</si>
  <si>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</si>
  <si>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</si>
  <si>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</si>
  <si>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</si>
  <si>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</si>
  <si>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</si>
  <si>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</si>
  <si>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</si>
  <si>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</si>
  <si>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</si>
  <si>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</si>
  <si>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</si>
  <si>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</si>
  <si>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</si>
  <si>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</si>
  <si>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</si>
  <si>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</si>
  <si>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</si>
  <si>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</si>
  <si>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</si>
  <si>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</si>
  <si>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</si>
  <si>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</si>
  <si>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</si>
  <si>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</si>
  <si>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</si>
  <si>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</si>
  <si>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</si>
  <si>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</si>
  <si>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</si>
  <si>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</si>
  <si>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</si>
  <si>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</si>
  <si>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</si>
  <si>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</si>
  <si>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</si>
  <si>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</si>
  <si>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</si>
  <si>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</si>
  <si>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</si>
  <si>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</si>
  <si>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</si>
  <si>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</si>
  <si>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</si>
  <si>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</si>
  <si>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</si>
  <si>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</si>
  <si>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</si>
  <si>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</si>
  <si>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</si>
  <si>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</si>
  <si>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</si>
  <si>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</si>
  <si>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</si>
  <si>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</si>
  <si>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</si>
  <si>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</si>
  <si>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</si>
  <si>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</si>
  <si>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</si>
  <si>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</si>
  <si>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</si>
  <si>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</si>
  <si>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</si>
  <si>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</si>
  <si>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</si>
  <si>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</si>
  <si>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</si>
  <si>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</si>
  <si>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</si>
  <si>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</si>
  <si>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</si>
  <si>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</si>
  <si>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</si>
  <si>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</si>
  <si>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</si>
  <si>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</si>
  <si>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</si>
  <si>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</si>
  <si>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</si>
  <si>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</si>
  <si>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</si>
  <si>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</si>
  <si>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</si>
  <si>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</si>
  <si>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</si>
  <si>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</si>
  <si>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</si>
  <si>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</si>
  <si>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</si>
  <si>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</si>
  <si>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</si>
  <si>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</si>
  <si>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</si>
  <si>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</si>
  <si>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</si>
  <si>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</si>
  <si>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</si>
  <si>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</si>
  <si>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</si>
  <si>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</si>
  <si>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</si>
  <si>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</si>
  <si>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</si>
  <si>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</si>
  <si>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</si>
  <si>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</si>
  <si>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</si>
  <si>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</si>
  <si>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</si>
  <si>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</si>
  <si>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</si>
  <si>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</si>
  <si>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</si>
  <si>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</si>
  <si>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</si>
  <si>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</si>
  <si>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</si>
  <si>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</si>
  <si>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</si>
  <si>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</si>
  <si>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</si>
  <si>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</si>
  <si>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</si>
  <si>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</si>
  <si>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</si>
  <si>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</si>
  <si>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</si>
  <si>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</si>
  <si>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</si>
  <si>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</si>
  <si>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</si>
  <si>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</si>
  <si>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</si>
  <si>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</si>
  <si>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</si>
  <si>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</si>
  <si>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</si>
  <si>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</si>
  <si>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</si>
  <si>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</si>
  <si>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</si>
  <si>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</si>
  <si>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</si>
  <si>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</si>
  <si>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</si>
  <si>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</si>
  <si>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</si>
  <si>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</si>
  <si>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</si>
  <si>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</si>
  <si>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</si>
  <si>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</si>
  <si>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</si>
  <si>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</si>
  <si>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</si>
  <si>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</si>
  <si>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</si>
  <si>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</si>
  <si>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</si>
  <si>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</si>
  <si>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</si>
  <si>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</si>
  <si>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</si>
  <si>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</si>
  <si>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</si>
  <si>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</si>
  <si>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</si>
  <si>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</si>
  <si>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</si>
  <si>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</si>
  <si>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</si>
  <si>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</si>
  <si>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</si>
  <si>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</si>
  <si>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</si>
  <si>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</si>
  <si>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</si>
  <si>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</si>
  <si>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</si>
  <si>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</si>
  <si>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</si>
  <si>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</si>
  <si>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</si>
  <si>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</si>
  <si>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</si>
  <si>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</si>
  <si>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</si>
  <si>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</si>
  <si>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</si>
  <si>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</si>
  <si>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</si>
  <si>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</si>
  <si>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</si>
  <si>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</si>
  <si>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</si>
  <si>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</si>
  <si>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</si>
  <si>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</si>
  <si>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</si>
  <si>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</si>
  <si>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</si>
  <si>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</si>
  <si>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</si>
  <si>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</si>
  <si>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</si>
  <si>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</si>
  <si>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</si>
  <si>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</si>
  <si>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</si>
  <si>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</si>
  <si>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</si>
  <si>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</si>
  <si>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</si>
  <si>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</si>
  <si>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</si>
  <si>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</si>
  <si>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</si>
  <si>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</si>
  <si>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</si>
  <si>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</si>
  <si>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</si>
  <si>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</si>
  <si>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</si>
  <si>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</si>
  <si>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</si>
  <si>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</si>
  <si>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</si>
  <si>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</si>
  <si>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</si>
  <si>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</si>
  <si>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</si>
  <si>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</si>
  <si>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</si>
  <si>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</si>
  <si>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</si>
  <si>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</si>
  <si>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</si>
  <si>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</si>
  <si>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</si>
  <si>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</si>
  <si>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</si>
  <si>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</si>
  <si>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</si>
  <si>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</si>
  <si>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</si>
  <si>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</si>
  <si>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</si>
  <si>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</si>
  <si>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</si>
  <si>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</si>
  <si>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</si>
  <si>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</si>
  <si>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</si>
  <si>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</si>
  <si>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</si>
  <si>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</si>
  <si>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</si>
  <si>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</si>
  <si>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</si>
  <si>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</si>
  <si>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</si>
  <si>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</si>
  <si>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</si>
  <si>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</si>
  <si>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</si>
  <si>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</si>
  <si>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</si>
  <si>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</si>
  <si>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</si>
  <si>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</si>
  <si>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</si>
  <si>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</si>
  <si>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</si>
  <si>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</si>
  <si>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</si>
  <si>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</si>
  <si>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</si>
  <si>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</si>
  <si>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</si>
  <si>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</si>
  <si>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</si>
  <si>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</si>
  <si>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</si>
  <si>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</si>
  <si>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</si>
  <si>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</si>
  <si>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</si>
  <si>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</si>
  <si>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</si>
  <si>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</si>
  <si>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</si>
  <si>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</si>
  <si>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</si>
  <si>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</si>
  <si>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</si>
  <si>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</si>
  <si>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</si>
  <si>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</si>
  <si>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</si>
  <si>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</si>
  <si>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</si>
  <si>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</si>
  <si>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</si>
  <si>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</si>
  <si>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</si>
  <si>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</si>
  <si>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</si>
  <si>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</si>
  <si>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</si>
  <si>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</si>
  <si>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</si>
  <si>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</si>
  <si>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</si>
  <si>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</si>
  <si>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</si>
  <si>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</si>
  <si>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</si>
  <si>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</si>
  <si>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</si>
  <si>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</si>
  <si>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</si>
  <si>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</si>
  <si>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</si>
  <si>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</si>
  <si>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</si>
  <si>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</si>
  <si>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</si>
  <si>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</si>
  <si>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</si>
  <si>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</si>
  <si>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</si>
  <si>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</si>
  <si>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</si>
  <si>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</si>
  <si>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</si>
  <si>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</si>
  <si>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</si>
  <si>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</si>
  <si>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</si>
  <si>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</si>
  <si>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</si>
  <si>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</si>
  <si>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</si>
  <si>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</si>
  <si>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</si>
  <si>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</si>
  <si>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</si>
  <si>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</si>
  <si>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</si>
  <si>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</si>
  <si>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</si>
  <si>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</si>
  <si>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</si>
  <si>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</si>
  <si>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</si>
  <si>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</si>
  <si>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</si>
  <si>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</si>
  <si>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</si>
  <si>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</si>
  <si>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</si>
  <si>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</si>
  <si>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</si>
  <si>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</si>
  <si>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</si>
  <si>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</si>
  <si>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</si>
  <si>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</si>
  <si>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</si>
  <si>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</si>
  <si>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</si>
  <si>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</si>
  <si>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</si>
  <si>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</si>
  <si>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</si>
  <si>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</si>
  <si>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</si>
  <si>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</si>
  <si>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</si>
  <si>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</si>
  <si>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</si>
  <si>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</si>
  <si>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</si>
  <si>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</si>
  <si>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</si>
  <si>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</si>
  <si>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</si>
  <si>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</si>
  <si>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</si>
  <si>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</si>
  <si>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</si>
  <si>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</si>
  <si>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</si>
  <si>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</si>
  <si>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</si>
  <si>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</si>
  <si>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</si>
  <si>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</si>
  <si>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</si>
  <si>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</si>
  <si>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</si>
  <si>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</si>
  <si>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</si>
  <si>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</si>
  <si>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</si>
  <si>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</si>
  <si>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</si>
  <si>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</si>
  <si>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</si>
  <si>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</si>
  <si>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</si>
  <si>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</si>
  <si>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</si>
  <si>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</si>
  <si>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</si>
  <si>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</si>
  <si>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</si>
  <si>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</si>
  <si>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</si>
  <si>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</si>
  <si>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</si>
  <si>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</si>
  <si>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</si>
  <si>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</si>
  <si>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</si>
  <si>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</si>
  <si>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</si>
  <si>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</si>
  <si>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</si>
  <si>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</si>
  <si>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</si>
  <si>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</si>
  <si>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</si>
  <si>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</si>
  <si>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</si>
  <si>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</si>
  <si>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</si>
  <si>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</si>
  <si>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</si>
  <si>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</si>
  <si>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</si>
  <si>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</si>
  <si>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</si>
  <si>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</si>
  <si>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</si>
  <si>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</si>
  <si>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</si>
  <si>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</si>
  <si>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</si>
  <si>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</si>
  <si>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</si>
  <si>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</si>
  <si>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</si>
  <si>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</si>
  <si>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</si>
  <si>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</si>
  <si>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</si>
  <si>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</si>
  <si>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</si>
  <si>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</si>
  <si>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</si>
  <si>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</si>
  <si>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</si>
  <si>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</si>
  <si>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</si>
  <si>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</si>
  <si>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</si>
  <si>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</si>
  <si>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</si>
  <si>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</si>
  <si>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</si>
  <si>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</si>
  <si>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</si>
  <si>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</si>
  <si>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</si>
  <si>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</si>
  <si>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</si>
  <si>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</si>
  <si>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</si>
  <si>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</si>
  <si>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</si>
  <si>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</si>
  <si>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</si>
  <si>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</si>
  <si>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</si>
  <si>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</si>
  <si>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</si>
  <si>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</si>
  <si>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</si>
  <si>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</si>
  <si>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</si>
  <si>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</si>
  <si>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</si>
  <si>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</si>
  <si>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</si>
  <si>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</si>
  <si>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</si>
  <si>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</si>
  <si>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</si>
  <si>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</si>
  <si>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</si>
  <si>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</si>
  <si>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</si>
  <si>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</si>
  <si>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</si>
  <si>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</si>
  <si>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</si>
  <si>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</si>
  <si>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</si>
  <si>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</si>
  <si>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</si>
  <si>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</si>
  <si>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</si>
  <si>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</si>
  <si>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</si>
  <si>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</si>
  <si>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</si>
  <si>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</si>
  <si>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</si>
  <si>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</si>
  <si>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</si>
  <si>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</si>
  <si>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</si>
  <si>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</si>
  <si>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</si>
  <si>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</si>
  <si>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</si>
  <si>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</si>
  <si>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</si>
  <si>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</si>
  <si>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</si>
  <si>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</si>
  <si>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</si>
  <si>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</si>
  <si>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</si>
  <si>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</si>
  <si>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</si>
  <si>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</si>
  <si>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</si>
  <si>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</si>
  <si>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</si>
  <si>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</si>
  <si>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</si>
  <si>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</si>
  <si>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</si>
  <si>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</si>
  <si>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</si>
  <si>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</si>
  <si>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</si>
  <si>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</si>
  <si>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</si>
  <si>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</si>
  <si>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</si>
  <si>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</si>
  <si>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</si>
  <si>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</si>
  <si>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</si>
  <si>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</si>
  <si>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</si>
  <si>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</si>
  <si>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</si>
  <si>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</si>
  <si>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</si>
  <si>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</si>
  <si>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</si>
  <si>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</si>
  <si>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</si>
  <si>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</si>
  <si>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</si>
  <si>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</si>
  <si>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</si>
  <si>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</si>
  <si>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</si>
  <si>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</si>
  <si>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</si>
  <si>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</si>
  <si>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</si>
  <si>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</si>
  <si>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</si>
  <si>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</si>
  <si>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</si>
  <si>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</si>
  <si>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</si>
  <si>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</si>
  <si>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</si>
  <si>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</si>
  <si>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</si>
  <si>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</si>
  <si>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</si>
  <si>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</si>
  <si>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</si>
  <si>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</si>
  <si>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</si>
  <si>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</si>
  <si>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</si>
  <si>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</si>
  <si>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</si>
  <si>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</si>
  <si>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</si>
  <si>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</si>
  <si>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</si>
  <si>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</si>
  <si>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</si>
  <si>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</si>
  <si>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</si>
  <si>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</si>
  <si>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</si>
  <si>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</si>
  <si>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</si>
  <si>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</si>
  <si>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</si>
  <si>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</si>
  <si>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</si>
  <si>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</si>
  <si>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</si>
  <si>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</si>
  <si>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</si>
  <si>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</si>
  <si>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</si>
  <si>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</si>
  <si>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</si>
  <si>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</si>
  <si>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</si>
  <si>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</si>
  <si>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</si>
  <si>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</si>
  <si>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</si>
  <si>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</si>
  <si>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</si>
  <si>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</si>
  <si>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</si>
  <si>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</si>
  <si>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</si>
  <si>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</si>
  <si>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</si>
  <si>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</si>
  <si>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</si>
  <si>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</si>
  <si>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</si>
  <si>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</si>
  <si>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</si>
  <si>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</si>
  <si>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</si>
  <si>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</si>
  <si>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</si>
  <si>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</si>
  <si>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</si>
  <si>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</si>
  <si>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</si>
  <si>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</si>
  <si>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</si>
  <si>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</si>
  <si>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</si>
  <si>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</si>
  <si>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</si>
  <si>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</si>
  <si>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</si>
  <si>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</si>
  <si>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</si>
  <si>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</si>
  <si>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</si>
  <si>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</si>
  <si>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</si>
  <si>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</si>
  <si>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</si>
  <si>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</si>
  <si>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</si>
  <si>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</si>
  <si>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</si>
  <si>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</si>
  <si>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</si>
  <si>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</si>
  <si>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</si>
  <si>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</si>
  <si>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</si>
  <si>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</si>
  <si>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</si>
  <si>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</si>
  <si>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</si>
  <si>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</si>
  <si>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</si>
  <si>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</si>
  <si>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</si>
  <si>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</si>
  <si>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</si>
  <si>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</si>
  <si>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</si>
  <si>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</si>
  <si>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</si>
  <si>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</si>
  <si>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</si>
  <si>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</si>
  <si>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</si>
  <si>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</si>
  <si>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</si>
  <si>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</si>
  <si>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</si>
  <si>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</si>
  <si>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</si>
  <si>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</si>
  <si>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</si>
  <si>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</si>
  <si>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</si>
  <si>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</si>
  <si>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</si>
  <si>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</si>
  <si>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</si>
  <si>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</si>
  <si>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</si>
  <si>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</si>
  <si>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</si>
  <si>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</si>
  <si>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</si>
  <si>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</si>
  <si>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</si>
  <si>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</si>
  <si>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</si>
  <si>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</si>
  <si>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</si>
  <si>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</si>
  <si>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</si>
  <si>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</si>
  <si>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</si>
  <si>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</si>
  <si>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</si>
  <si>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</si>
  <si>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</si>
  <si>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</si>
  <si>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</si>
  <si>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</si>
  <si>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</si>
  <si>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</si>
  <si>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</si>
  <si>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</si>
  <si>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</si>
  <si>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</si>
  <si>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</si>
  <si>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</si>
  <si>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</si>
  <si>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</si>
  <si>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</si>
  <si>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</si>
  <si>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</si>
  <si>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</si>
  <si>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</si>
  <si>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</si>
  <si>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</si>
  <si>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</si>
  <si>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</si>
  <si>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</si>
  <si>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</si>
  <si>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</si>
  <si>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</si>
  <si>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</si>
  <si>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</si>
  <si>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</si>
  <si>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</si>
  <si>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</si>
  <si>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</si>
  <si>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</si>
  <si>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</si>
  <si>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</si>
  <si>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</si>
  <si>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</si>
  <si>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</si>
  <si>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</si>
  <si>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</si>
  <si>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</si>
  <si>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</si>
  <si>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</si>
  <si>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</si>
  <si>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</si>
  <si>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</si>
  <si>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</si>
  <si>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</si>
  <si>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</si>
  <si>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</si>
  <si>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</si>
  <si>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</si>
  <si>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</si>
  <si>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</si>
  <si>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</si>
  <si>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</si>
  <si>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</si>
  <si>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</si>
  <si>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</si>
  <si>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</si>
  <si>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</si>
  <si>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</si>
  <si>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</si>
  <si>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</si>
  <si>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</si>
  <si>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</si>
  <si>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</si>
  <si>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</si>
  <si>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</si>
  <si>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</si>
  <si>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</si>
  <si>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</si>
  <si>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</si>
  <si>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</si>
  <si>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</si>
  <si>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</si>
  <si>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</si>
  <si>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</si>
  <si>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</si>
  <si>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</si>
  <si>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</si>
  <si>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</si>
  <si>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</si>
  <si>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</si>
  <si>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</si>
  <si>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</si>
  <si>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</si>
  <si>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</si>
  <si>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</si>
  <si>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</si>
  <si>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</si>
  <si>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</si>
  <si>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</si>
  <si>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</si>
  <si>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</si>
  <si>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</si>
  <si>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</si>
  <si>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</si>
  <si>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</si>
  <si>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</si>
  <si>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</si>
  <si>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</si>
  <si>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</si>
  <si>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</si>
  <si>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</si>
  <si>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</si>
  <si>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</si>
  <si>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</si>
  <si>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</si>
  <si>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</si>
  <si>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</si>
  <si>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</si>
  <si>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</si>
  <si>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</si>
  <si>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</si>
  <si>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</si>
  <si>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</si>
  <si>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</si>
  <si>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</si>
  <si>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</si>
  <si>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</si>
  <si>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</si>
  <si>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</si>
  <si>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</si>
  <si>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</si>
  <si>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</si>
  <si>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</si>
  <si>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</si>
  <si>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</si>
  <si>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</si>
  <si>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</si>
  <si>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</si>
  <si>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</si>
  <si>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</si>
  <si>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</si>
  <si>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</si>
  <si>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</si>
  <si>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</si>
  <si>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</si>
  <si>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</si>
  <si>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</si>
  <si>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</si>
  <si>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</si>
  <si>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</si>
  <si>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</si>
  <si>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</si>
  <si>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</si>
  <si>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</si>
  <si>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</si>
  <si>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</si>
  <si>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</si>
  <si>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</si>
  <si>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</si>
  <si>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</si>
  <si>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</si>
  <si>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</si>
  <si>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</si>
  <si>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</si>
  <si>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</si>
  <si>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</si>
  <si>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</si>
  <si>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</si>
  <si>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</si>
  <si>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</si>
  <si>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</si>
  <si>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</si>
  <si>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</si>
  <si>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</si>
  <si>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</si>
  <si>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</si>
  <si>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</si>
  <si>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</si>
  <si>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</si>
  <si>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</si>
  <si>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</si>
  <si>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</si>
  <si>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</si>
  <si>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</si>
  <si>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</si>
  <si>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</si>
  <si>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</si>
  <si>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</si>
  <si>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</si>
  <si>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</si>
  <si>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t>
  </si>
  <si>
    <t>70-0111-2019</t>
  </si>
  <si>
    <t>70-0302-2018</t>
  </si>
  <si>
    <t>70-0376-2018</t>
  </si>
  <si>
    <t>70-0550-2016</t>
  </si>
  <si>
    <t>70-0348-2013</t>
  </si>
  <si>
    <t>70-0346-2013</t>
  </si>
  <si>
    <t>70-0221-2013</t>
  </si>
  <si>
    <t>70-0506-2012</t>
  </si>
  <si>
    <t>7018-2012-0352</t>
  </si>
  <si>
    <t>7018-2012-0228</t>
  </si>
  <si>
    <t>7018-2012-0220</t>
  </si>
  <si>
    <t>7018-2011-0185</t>
  </si>
  <si>
    <t>7018-2010-0124</t>
  </si>
  <si>
    <t>7018-2008-0362</t>
  </si>
  <si>
    <t>30/7/2008</t>
  </si>
  <si>
    <t>7018-2006-0174</t>
  </si>
  <si>
    <t>30/11/2006</t>
  </si>
  <si>
    <t>7018-2005-0193</t>
  </si>
  <si>
    <t>30/6/2005</t>
  </si>
  <si>
    <t>70-0157-2018</t>
  </si>
  <si>
    <t>15/12/2018</t>
  </si>
  <si>
    <t>70-0309-2017</t>
  </si>
  <si>
    <t>31/07/2018</t>
  </si>
  <si>
    <t>70-0185-2014</t>
  </si>
  <si>
    <t>22/01/2014</t>
  </si>
  <si>
    <t>31/01/2015</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</si>
  <si>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</si>
  <si>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CINCO AÑOS O HASTA SU INGRESO AL GRADO DE TRANSICION DE CONFORMIDAD CON EL MANUAL OPERATIVO DE LA MODALIDAD Y LAS DIRECTRICES ESTABLECIDAS POR EL ICBFEN ARMIONIA CON LA PLITICA DE ESTADO PARA EL DESARROLLO INTEGRAL DE LA PRIMERA INFANCIA DE CERO A SIEMPRE EN EL SERVICIO CENTRO DE DESARROLLO INFANTIL.</t>
  </si>
  <si>
    <t>ATENDER A LA PRIMERA INFANCIA EN EL MARCO DE LA ESTRATEGIA DE CERO A SIEMPRE ESPECIFICAMENTE A LOS NIÑIOS Y NIÑAS MENORES DE CINCO AÑOS DE FAMILIAS EN SITUACION DE VULNERABILIDAD DE CONFORMIDAD CON LAS DIRECTRICES LINEAMIENTOS Y PARAMETROS ESTABLECIDOS POR EL ICBF EN LAS SIGUIENTES FORMAS DE ATENCION HOGARES COMUNITARIOS DE BIENESTAR TRADICIONALES FAMILIARES MULTIPLES AGRUPADO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</si>
  <si>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</si>
  <si>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LA ESTRATEGIA DE CERO A SIEMPRE DE CONFORMIDAD CON LAS DIRECTRICES LINEAMIENTOS Y ESTANDARES ESTABLECIDOS POR EL ICBF ASI COMO REGULAR LAS RELACIONES ENTRE LAS PARTES DERIVADAS DE LA ENTREGA DE APORTES DEL ICBF AL CONTRATISTA PARA QUE ESTE ASUMA BAJO SU RESPONSABILIDAD DICHA ATENCION.</t>
  </si>
  <si>
    <t>LA ESTRATEGIA DE CEROA SIEMPRE DE CONFORMIDAD CON LAS DIRECTRICES LINEAMIENTOS Y ESTANDARES ESTABLECIDOS POR EL ICBF ASI COMO REGULAR LAS RELACIONES ENTRE LAS PARTES DERIVADAS DE LA ENTREGA DE APORTES DEL ICBF AL CONTRTATISTA PARA QUE ESTE ASUMA BAJO SU RESPONSABILIDAD DICHA ATENCION.</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</si>
  <si>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ASUMA CON SU PERSONAL Y BAJO SU EXCLUSIVA RESPONSABILIDAD DICHA ATENCION.</t>
  </si>
  <si>
    <t>BRINDAR ATENCION A LA PRIMERA INFANCIA NIÑOS Y NIÑAS MENORES DE CINCO AÑOS DE FAMILIA EN SITUACION VULNERABILIDAD ECONOMICA SOCIAL CULTURAL NUTRICIONAL Y PSICOAFECTIVA ATRAVES DE LOS HOGARES COMUNITARIOS DE BIENESTAR MODALIDADES DE CERO A CINCO AÑOS EN LAS SIGUIENTES ATENCIONES FAMILIARES MULTIPLES Y GRUPALES.</t>
  </si>
  <si>
    <t>BRINDAR ATENCION A LA PRIMERA INFANCIA NIÑOS Y NIÑAS MENORES DE CINCO AÑOS DE FAMILIA EN SITUACION CON VULNERABILIDAD ECONOMICA SOCIAL CULTURAL NUTRICIONAL Y PSICOAFECTIVA A TRAVES DE LOS HOGARES COMUNITARIOS DE BIENESTAR MODALIDADES DE CERO A CINCO AÑOS DE LA SIGUIENTES FORMAS DE ATENCION FAMILIARES MULTIPLES GRUPALES Y EN LA MODALIDAD FAMI APOYAR A LAS FAMILIAS EN DESARROLLO CON MUJERES GESTANTES MADRES LACTANTES Y NIÑOS MENORES DE DOS AÑOS QUE SE ENCUENTRAN EN VULNEABILIDAD PSICOAFECTIVA NUTRICIONAL ECONIMICA Y SOCIAL.</t>
  </si>
  <si>
    <t>BRINDAR ATENCION A LA PRIMERA INFANCIA NIÑOS Y NIÑAS MENORES DE CINCO AÑOS DE FAMILIAS EN SITUACION CON VULNERABILIDAD ECONOMICA SOCIAL CULTURAL NUTRICIONAL Y PSICOAFECTIVA A TRAVES DE LOS HOGARES COMUNITARIOS DE BIENESTAR MODALIDADES DE CERO A CINCO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</si>
  <si>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CINCO AÑOS DE FAMILIA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DE FAMI.</t>
  </si>
  <si>
    <t>BRINDAR ATENCION A LA PRIMERA INFANCIA, NIÑOS Y NIÑAS MENORES DE CINCO AÑOS DE FAMILIA CON VULBERABILIDAD ECONOMICA, SOCIAL, CULTURAL, NUTRICIONAL Y PSICOAFECTIVA A TRAVES DE LOS HOGARES COMUNITARIOS DE BIENESTAR MODALIDADES CERO A CINCO AÑOS EN LAS SIGUIENTE FORMAS DE ATENCION FAMILIARES PRIORITARIAMENTE EN SITUACION DE DESPLAZAMIENTO Y EN LA MODALIDAD FAMI APOYAR A LAS FAMILIAS EN DESARROLLO CON MUJERES GESTANTES MADRES LACTANTES NIÑOS Y NIÑAS MENORES DE DOS AÑOS QUE SE ENCUENTRAN EN VULNERABILIDAD PSICOAFECTIVA, NUTRICIONAL, ECONOMICA Y SOCIAL PRIORITARIAMENTE EN SITUACION DE DESPLAZAMIENTO.</t>
  </si>
  <si>
    <t>BRINDAR COMPLEMENTO ALIMENTARIO Y DESARROLLAR ACCIONES FORMATIVAS Y DE PROMOCION DE ESTILO DE VIDA SALUDABLES, QUE CONTRIBUYAN A MANTENER Y MEJORAR EL ESTADO NUTRICIONAL, INCRMENTAR LA ASISTENCIA ESCOLAR REGULAR Y LA MATRICULA DE LOS NIÑOS, NIÑAS Y JOVENES MATRICULADOS EN ESCUELAS OFICIALES PERTENECIENTES A LA POBLACION CON VULNERABILIDAD  NUTRICIONAL Y SOCIOECONOMICA DE LAS AREAS RURAL Y URBANA POBLACION INDIGENA Y DESPLAZADA</t>
  </si>
  <si>
    <t>PRESTAR EL SERVICIO DE ATENCION A NIÑOS Y NIÑAS EN EL MARCO DE LA POLITICA DE ESTADOPARA EL DESARROLLO INTEGRAL A LA PRIMERA INFANCIA DE CERO A SIEMPRE DE CONFORMIDAD A LAS DIRECTRICES LINEAMIENTOS Y PARAMETROS ESTABLECIDOS POR EL ICBF PARA LOS SERVICIOS DE HOGARES COMUNITARIOS DE BIENESTAR TRADICIONAL Y FAMILIARES</t>
  </si>
  <si>
    <t>PRESTAR EL SERVICIO DE ATENCION EDUCACION INICIAL EN EL MARCO DE LA ATENCION INTEGRAL A NIÑAS Y NIÑOS MENORES DE 5 AÑOS O HASTA SU INGRESO AL GRADO TRANSICION DE CONFORMIDAD CON EL MANUAL OPERATIVO DE LA MODALIDAD Y DE LAS DIRECTRICES ESTABLECIDAD POR EL ICBF EN ARMONIA CON LA POLITICA DE ESTADO PSRSA EL DESARROLLO INTEGRAL DE LA PRIMERA INFANCIA DE CERO A SIEMPRE EN EL SERVICIO CENTROS DE DESARROLLO INFANTIL</t>
  </si>
  <si>
    <t>ATENDER A LA PRIMERA INFANCIA EN EL MARCO DE LA ESTRAGEIA DE CERO A SIEMPRE ESPECIFICAMENTE A LOS NILOS NILAS MENORES DE CINCO AÑOS DE FAMILIS EN SITUACION DE VULNERABILIDAD DE CONFORMIDAD CON LAS DIRECTRICES LINEAMIENTOS Y PARAMENTROS ESTABLECIDOS POR EL ICBF ASI COMO REGULAR LAS RELACIONES ENTRE LAS PARTES DERIVDS DE LA ENTREGA DE APORTE SDEL ICBF A LA ENTIDAD ADMINISTRADORA DEL SERVCIO EN LA MODALIDA DE HORAGARES COMUNITARIOS DE BIENESTAR EN LAS SIGUIENTES FORMAS DE ATENCION FAMILIARES MULTIPLES GRUPALES JARDINES SOCIALES Y EN LA MODALIDAD FAMI</t>
  </si>
  <si>
    <t>70004242020</t>
  </si>
  <si>
    <t>Prestar los servicios para la atención a la primera infancia en los Hogares Comunitarios de Bienestar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</si>
  <si>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NICOLASA VITOLA BARRIOS</t>
  </si>
  <si>
    <t>CALLE 23 N 3-08 B SAN ISIDRO</t>
  </si>
  <si>
    <t>fundatolu@hotmail.com</t>
  </si>
  <si>
    <t>3015570095-2884541</t>
  </si>
  <si>
    <t>70-0119-2019</t>
  </si>
  <si>
    <t>23-269-2019</t>
  </si>
  <si>
    <t>23-270-2019</t>
  </si>
  <si>
    <t>23-280-2019</t>
  </si>
  <si>
    <t>70-0254-2018</t>
  </si>
  <si>
    <t>0624-2018</t>
  </si>
  <si>
    <t>318-2018</t>
  </si>
  <si>
    <t>70-0325-2017</t>
  </si>
  <si>
    <t>70-0638-2016</t>
  </si>
  <si>
    <t>70-0324-2013</t>
  </si>
  <si>
    <t>70-0373-2018</t>
  </si>
  <si>
    <t>70-0190-2018</t>
  </si>
  <si>
    <t>70-0545-2016</t>
  </si>
  <si>
    <t>70-0114-2015</t>
  </si>
  <si>
    <t>70-0176-2014</t>
  </si>
  <si>
    <t>70-0229-2013</t>
  </si>
  <si>
    <t>70-0189-2012</t>
  </si>
  <si>
    <t>70-0075-2011</t>
  </si>
  <si>
    <t>70-0182-2011</t>
  </si>
  <si>
    <t>70-0127-2010</t>
  </si>
  <si>
    <t>70-0069-2010</t>
  </si>
  <si>
    <t xml:space="preserve">70-0160-2009 </t>
  </si>
  <si>
    <t>70-0641-2009</t>
  </si>
  <si>
    <t>70-0540-2007</t>
  </si>
  <si>
    <t>70-0125-2004</t>
  </si>
  <si>
    <t>70-0087-2016</t>
  </si>
  <si>
    <t>01/02/2016</t>
  </si>
  <si>
    <t>31/07/2016</t>
  </si>
  <si>
    <t>70-350-2016</t>
  </si>
  <si>
    <t>01/06/2016</t>
  </si>
  <si>
    <t>31/10/2016</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</si>
  <si>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</si>
  <si>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$637,781.556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</si>
  <si>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</si>
  <si>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$604,940.448</t>
  </si>
  <si>
    <t>PRESTAR EL SERVICIO DE DESARROLLO INFANTIL EN MEDIO FAMILIAR -DIMF- DE CONFORMIDAD CON EL MANUAL OPERATIVO DE LA MODALIDAD FAMILIAR Y LAS DIRECTRICES ESTABLECIDAD POR EL ICBF, EN AROMINA CON LA POLITICA DE ESTADO PARA EL DESARROLLO INTEGRAL DE LA PRIMERA INFANCIA DE CERO A SIEMPRE</t>
  </si>
  <si>
    <t>$869,405.540</t>
  </si>
  <si>
    <t>$712,574.090</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</si>
  <si>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</si>
  <si>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$61,711.200</t>
  </si>
  <si>
    <t>PRESTAR LOS SERVICIOS HOGARES COMUNITARIOS DE BIENESTAR FAMILIAR  EN CONFORMIDAD CON LAS DIRECTRICES, LINEAMIENTOS, PARAMETROS ESTABLECIDOS POR EL ICBF EN ARMONIA CON LA POLITICA DE ESTADO PARA EL DESARROLLO INTEGRAL A LA PRIMERA INFANCIA DE CERO A SIEMPRE</t>
  </si>
  <si>
    <t>$1,942.888.565</t>
  </si>
  <si>
    <t>ATENDER INTEGRALMENTE A LA PRIMERA INFANCIA EN EL MARCO DE 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</si>
  <si>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$597,517.948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</si>
  <si>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</si>
  <si>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$540,519.522</t>
  </si>
  <si>
    <t>PRESTAR EL SERVICIO DE ATENCION A NIÑOS Y NIÑAS MENORES DE 5 AÑOS O HASTA SU INGRESO AL GRADO DE TRANSICION CON EL FIN DE PROMOVER EL DESARROLLO INTEGRAL DE LA PRIMERA INFANCIA CON CALIDAD DE CONFORMIDAD CON EL LINEAMIENTO LOS MANUALES OPERATIVOS Y DIRECTRICES ESTABLECIDAD POR EL ICBF EN EL MARCO DE LA POLITICA DE ESTADO PARA EL DESARROLLO INTEGRAL DE LA PRIMERA INFANCIA DE CERO A SIEMPRE EN EL SERVICIO INFANTIL DE MEDIO FAMILIAR Y CENTROS DE DESARROLLO INFANTIL</t>
  </si>
  <si>
    <t>$1,236.434.386</t>
  </si>
  <si>
    <t>$669,897.632</t>
  </si>
  <si>
    <t>PRESTAR LOS SERVICIOS DE HOGARES COMUNITARIOS DE BIENESTAR FAMILIAR DE CONFORMIDAD CON LAS DIRECTRICES LINEAMIENTO Y PARAMETROS ESTABLECIDOS POR EL ICBF EN ARMONIA CON LA POLITICA  DE ESTADO PARA EL DESARROLLO INTEGRAL DE LA PRIMERA INFANCIA DE CERO A SIEMPRE</t>
  </si>
  <si>
    <t>$652,997.859</t>
  </si>
  <si>
    <t>PRESTAR EL SERVICIO DE ATENCION A NIÑAS Y NIÑOS EN EL MARCO DE LA POLITICA DE ESTADO PARA EL DESARROLLO INTEGRAL A LA PRIERA  INFANCIA DE CERO A SIEMPRE DE CONFORMIDAD CON LAS DIRECTRICES LINEAMIENTOS Y PARAMETROS ESTABLECIDOS</t>
  </si>
  <si>
    <t>$630,130.443</t>
  </si>
  <si>
    <t>ATENDER A LA PRIMERA INFANCIA EN EL MARCO DE LA ESTRATEGIA DE CERO A SIEMPRE ESPECIFICAMENTE A LOS NIÑOS Y NIÑAS MENORES DE CINCO (5) AÑOS DE FAMILIAS  EN SITUACION DE VULNERABILIDAD DE CONFOMIDAD CON LAS DIRECTRICES LINEAMIENTOS Y PARAMETROS ESTABLECIDOS</t>
  </si>
  <si>
    <t>$630,154.443</t>
  </si>
  <si>
    <t>ATENDER A LA PRIMERA INFANCIA EN EL MARCO DE LA ESTRATEGIA DE CERO A SIEMPRE ESPECIFICAMENTE A LOS NIÑOS Y NIÑAS MENORES DE CINCO AÑOS DE FAMILIAS  EN SITUACION DE VULNERABILIDAD DE CONFOMIDAD CON LAS DIRECTRICES LINEAMIENTOS Y PARAMETROS ESTABLECIDOS</t>
  </si>
  <si>
    <t>$454,055.750</t>
  </si>
  <si>
    <t>ATENDER A LA PRIMERA INFANCIA EN EL MARCO DE LA ESTREGIA DE CERO A SIEMPRE ESPECIFCAMENTE A LOS NIÑOS Y NIÑAS MENORES DE CINCO AÑOS DE FAMILIAS EN SITUACION DE VULNERABILIDAD DE CONFORMIDAD CON LAS DIRECTRICES</t>
  </si>
  <si>
    <t>$526,207.948</t>
  </si>
  <si>
    <t>BRINDAR ATENCION A LA PRIMERA INFANCIA NIÑOS Y NILAS MENORES DE CINCO AÑOS DE FAMILIAS EN SITUACION DE VULNERABILIDAD A TRAVEZ DE LOS HOGARES COMUNITARIOS DE BIENESTAR EN LAS SIGUIENTES FORMAS DE ATENCION FAMILIARES MULTIPLES GRUPALES JARDIN SOCIAL EMPRESARIALES Y EN LA</t>
  </si>
  <si>
    <t>$454,703.122</t>
  </si>
  <si>
    <t>BRINDAR ATENCION A LA PRIMERA INFANCIA, NIÑOS Y NIÑAS MENORES DE CINCO (5)  AÑOS, DE FAMILIAS EN SITUACION CON VULNERABILIDAD ECONOMICA, SOCIAL, CULTURAL, NUTRICIONAL Y PSICOAFECTIVA, A TRAVES DE LOS HOGARES COMUNITARIOS DE BIENESTAR MODALIDADES:0-5 AÑOS, EN LAS SIGUIENTES FORMAS DE</t>
  </si>
  <si>
    <t>$107,626.821</t>
  </si>
  <si>
    <t>BRINDAR ATENCION A LA PRIMERA INFANCIA, NIÑOS Y NIÑAS MENORES DE CINCO AÑOS, DE FAMILIA CON VULNERABILIDAD ECONOMICA, SOCIAL, CULTURAL, NUTRICIONAL Y PSICOAFECTIVA, A TRAVES DE LOS HOGARES COMUNITARIOS DE BIENESTAR MODALIDADES:0-5 AÑOS, EN LAS SIGUIENTES FORMAS DE ATENCIÓN: FAMILIARES, PRIORITARIAMENTE EN SITUACION DE DESPLAZAMIENTO; Y EN LA MODALIDAD FAMI, APOYAR A LAS FAMILIAS EN DESARROLLO CON MUJERES GESTANTES, MADRES LACTANTES, NIÑOS Y NIÑAS MENORES DE 2 AÑOS QUE SE ENCUENTRAN EN VULNERABILIDAD PSICOAFECTIVA, NUTRICIONAL, ECONOMICA Y SOCIAL, PRIORITARIAMENTE EN SITUACION DE DESPLAZAMIENTO.</t>
  </si>
  <si>
    <t>$125,246.130</t>
  </si>
  <si>
    <t>$192,503.999</t>
  </si>
  <si>
    <t>$185,332.272</t>
  </si>
  <si>
    <t>$100,734.627</t>
  </si>
  <si>
    <t>$192,648.494</t>
  </si>
  <si>
    <t>GARANTIZAR LA PRESTACION  DEL SERVICIO DE MANERA OPORTUNA Y CON CALIDAD DE ACUERDO CON LOS REQUISITOS EXIGIDOS A LOS NIÑOS Y NIÑAS QUE SE ENCUENTRAN EN RIESGO DE DESCUIDO POR ENCONTRARSE SUS PADRES DE ESCASOS RECURSOS TRABAJANDO PARA EL SUSTENTO DE SUS HIJOS DURANTE LA TEMPORADA TURISTICA  DEL MUNICIPIO DE TOLU</t>
  </si>
  <si>
    <t>BRINDAR ATENCION INTEGRAL A 72 NIÑOS Y NIÑAS MENORES DE 6 AÑOS, DEL MUNICIPIO DE SANTIAGO DE TOLU, DE PADRES TRABAJADORES EN TEMPORADA TURISTICA ALTA, DURANTE15 DIAS A PARTIR DEL 17</t>
  </si>
  <si>
    <t>BRINDAR ATENCION A NIÑOS Y NIÑAS DE SEIS (6) MESES HASTA LOS SEIS (6) AÑOS EN EL HOGAR INFANTIL. LA PROPUESTA O PLAN DE TRABAJO DEL CONTRATISTA HACE PARTE INTEGRAL DEL CONTRATO</t>
  </si>
  <si>
    <t>$55,036.913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</si>
  <si>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</si>
  <si>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</si>
  <si>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23/2020/354</t>
  </si>
  <si>
    <t>23/2020/362</t>
  </si>
  <si>
    <t>MARIA STELLA BONILLA ZUÑIGA</t>
  </si>
  <si>
    <t>CALLE 25 N 2-38 B SAN ISIDRO</t>
  </si>
  <si>
    <t>fundafirme@hotmail.com</t>
  </si>
  <si>
    <t>2021-70-10001718</t>
  </si>
  <si>
    <t>UNIÓN TEMPORAL UNIDOS POR COVEÑAS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</si>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</sst>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B14" sqref="B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823003882</v>
      </c>
      <c r="C20" s="5"/>
      <c r="D20" s="74"/>
      <c r="E20" s="160" t="s">
        <v>2670</v>
      </c>
      <c r="F20" s="194" t="s">
        <v>2811</v>
      </c>
      <c r="G20" s="5"/>
      <c r="H20" s="271"/>
      <c r="I20" s="149" t="s">
        <v>453</v>
      </c>
      <c r="J20" s="150" t="s">
        <v>967</v>
      </c>
      <c r="K20" s="151">
        <v>786667640</v>
      </c>
      <c r="L20" s="152"/>
      <c r="M20" s="152">
        <v>44561</v>
      </c>
      <c r="N20" s="135">
        <f>+(M20-L20)/30</f>
        <v>1485.3666666666666</v>
      </c>
      <c r="O20" s="138"/>
      <c r="U20" s="134"/>
      <c r="V20" s="107">
        <f ca="1">NOW()</f>
        <v>44193.556236458331</v>
      </c>
      <c r="W20" s="107">
        <f ca="1">NOW()</f>
        <v>44193.556236458331</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 xml:space="preserve">FUNDACIÓN SANTIAGO DE TOLU </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2812</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2681</v>
      </c>
      <c r="C48" s="114" t="s">
        <v>31</v>
      </c>
      <c r="D48" s="112" t="s">
        <v>2682</v>
      </c>
      <c r="E48" s="145">
        <v>43485</v>
      </c>
      <c r="F48" s="145">
        <v>43738</v>
      </c>
      <c r="G48" s="172">
        <f>IF(AND(E48&lt;&gt;"",F48&lt;&gt;""),((F48-E48)/30),"")</f>
        <v>8.4333333333333336</v>
      </c>
      <c r="H48" s="116" t="s">
        <v>2708</v>
      </c>
      <c r="I48" s="115" t="s">
        <v>453</v>
      </c>
      <c r="J48" s="115" t="s">
        <v>984</v>
      </c>
      <c r="K48" s="118">
        <v>485188296</v>
      </c>
      <c r="L48" s="117" t="s">
        <v>1148</v>
      </c>
      <c r="M48" s="119">
        <v>1</v>
      </c>
      <c r="N48" s="117" t="s">
        <v>27</v>
      </c>
      <c r="O48" s="117" t="s">
        <v>26</v>
      </c>
      <c r="P48" s="80"/>
    </row>
    <row r="49" spans="1:16" s="6" customFormat="1" ht="24.75" customHeight="1" x14ac:dyDescent="0.25">
      <c r="A49" s="143">
        <v>2</v>
      </c>
      <c r="B49" s="113" t="s">
        <v>2681</v>
      </c>
      <c r="C49" s="114" t="s">
        <v>31</v>
      </c>
      <c r="D49" s="112" t="s">
        <v>2683</v>
      </c>
      <c r="E49" s="145">
        <v>43101</v>
      </c>
      <c r="F49" s="145">
        <v>43130</v>
      </c>
      <c r="G49" s="172">
        <f t="shared" ref="G49:G107" si="2">IF(AND(E49&lt;&gt;"",F49&lt;&gt;""),((F49-E49)/30),"")</f>
        <v>0.96666666666666667</v>
      </c>
      <c r="H49" s="116" t="s">
        <v>2709</v>
      </c>
      <c r="I49" s="115" t="s">
        <v>453</v>
      </c>
      <c r="J49" s="115" t="s">
        <v>984</v>
      </c>
      <c r="K49" s="118">
        <v>61711020</v>
      </c>
      <c r="L49" s="117" t="s">
        <v>1148</v>
      </c>
      <c r="M49" s="119">
        <v>1</v>
      </c>
      <c r="N49" s="117" t="s">
        <v>27</v>
      </c>
      <c r="O49" s="117" t="s">
        <v>26</v>
      </c>
      <c r="P49" s="80"/>
    </row>
    <row r="50" spans="1:16" s="6" customFormat="1" ht="24.75" customHeight="1" x14ac:dyDescent="0.25">
      <c r="A50" s="143">
        <v>3</v>
      </c>
      <c r="B50" s="113" t="s">
        <v>2681</v>
      </c>
      <c r="C50" s="114" t="s">
        <v>31</v>
      </c>
      <c r="D50" s="112" t="s">
        <v>2684</v>
      </c>
      <c r="E50" s="145">
        <v>43313</v>
      </c>
      <c r="F50" s="145">
        <v>43920</v>
      </c>
      <c r="G50" s="172">
        <f t="shared" si="2"/>
        <v>20.233333333333334</v>
      </c>
      <c r="H50" s="121" t="s">
        <v>2710</v>
      </c>
      <c r="I50" s="115" t="s">
        <v>453</v>
      </c>
      <c r="J50" s="115" t="s">
        <v>984</v>
      </c>
      <c r="K50" s="118">
        <v>672164740</v>
      </c>
      <c r="L50" s="117" t="s">
        <v>1148</v>
      </c>
      <c r="M50" s="119">
        <v>1</v>
      </c>
      <c r="N50" s="117" t="s">
        <v>27</v>
      </c>
      <c r="O50" s="117" t="s">
        <v>26</v>
      </c>
      <c r="P50" s="80"/>
    </row>
    <row r="51" spans="1:16" s="6" customFormat="1" ht="24.75" customHeight="1" outlineLevel="1" x14ac:dyDescent="0.25">
      <c r="A51" s="143">
        <v>4</v>
      </c>
      <c r="B51" s="113" t="s">
        <v>2681</v>
      </c>
      <c r="C51" s="114" t="s">
        <v>31</v>
      </c>
      <c r="D51" s="112" t="s">
        <v>2685</v>
      </c>
      <c r="E51" s="145">
        <v>42674</v>
      </c>
      <c r="F51" s="145">
        <v>43312</v>
      </c>
      <c r="G51" s="172">
        <f t="shared" si="2"/>
        <v>21.266666666666666</v>
      </c>
      <c r="H51" s="116" t="s">
        <v>2711</v>
      </c>
      <c r="I51" s="115" t="s">
        <v>453</v>
      </c>
      <c r="J51" s="115" t="s">
        <v>984</v>
      </c>
      <c r="K51" s="118">
        <v>672164740</v>
      </c>
      <c r="L51" s="117" t="s">
        <v>1148</v>
      </c>
      <c r="M51" s="119">
        <v>1</v>
      </c>
      <c r="N51" s="117" t="s">
        <v>27</v>
      </c>
      <c r="O51" s="117" t="s">
        <v>1148</v>
      </c>
      <c r="P51" s="80"/>
    </row>
    <row r="52" spans="1:16" s="7" customFormat="1" ht="24.75" customHeight="1" outlineLevel="1" x14ac:dyDescent="0.25">
      <c r="A52" s="144">
        <v>5</v>
      </c>
      <c r="B52" s="113" t="s">
        <v>2681</v>
      </c>
      <c r="C52" s="114" t="s">
        <v>31</v>
      </c>
      <c r="D52" s="112" t="s">
        <v>2686</v>
      </c>
      <c r="E52" s="145">
        <v>41508</v>
      </c>
      <c r="F52" s="145">
        <v>42004</v>
      </c>
      <c r="G52" s="172">
        <f t="shared" si="2"/>
        <v>16.533333333333335</v>
      </c>
      <c r="H52" s="121" t="s">
        <v>2712</v>
      </c>
      <c r="I52" s="115" t="s">
        <v>453</v>
      </c>
      <c r="J52" s="115" t="s">
        <v>984</v>
      </c>
      <c r="K52" s="118">
        <v>722892868</v>
      </c>
      <c r="L52" s="117" t="s">
        <v>1148</v>
      </c>
      <c r="M52" s="119">
        <v>1</v>
      </c>
      <c r="N52" s="117" t="s">
        <v>27</v>
      </c>
      <c r="O52" s="117" t="s">
        <v>1148</v>
      </c>
      <c r="P52" s="81"/>
    </row>
    <row r="53" spans="1:16" s="7" customFormat="1" ht="24.75" customHeight="1" outlineLevel="1" x14ac:dyDescent="0.25">
      <c r="A53" s="144">
        <v>6</v>
      </c>
      <c r="B53" s="113" t="s">
        <v>2681</v>
      </c>
      <c r="C53" s="114" t="s">
        <v>31</v>
      </c>
      <c r="D53" s="112" t="s">
        <v>2687</v>
      </c>
      <c r="E53" s="145">
        <v>41508</v>
      </c>
      <c r="F53" s="145">
        <v>41988</v>
      </c>
      <c r="G53" s="172">
        <f t="shared" si="2"/>
        <v>16</v>
      </c>
      <c r="H53" s="121" t="s">
        <v>2713</v>
      </c>
      <c r="I53" s="115" t="s">
        <v>453</v>
      </c>
      <c r="J53" s="115" t="s">
        <v>984</v>
      </c>
      <c r="K53" s="118">
        <v>802766931</v>
      </c>
      <c r="L53" s="117" t="s">
        <v>1148</v>
      </c>
      <c r="M53" s="119">
        <v>1</v>
      </c>
      <c r="N53" s="117" t="s">
        <v>27</v>
      </c>
      <c r="O53" s="117" t="s">
        <v>1148</v>
      </c>
      <c r="P53" s="81"/>
    </row>
    <row r="54" spans="1:16" s="7" customFormat="1" ht="24.75" customHeight="1" outlineLevel="1" x14ac:dyDescent="0.25">
      <c r="A54" s="144">
        <v>7</v>
      </c>
      <c r="B54" s="113" t="s">
        <v>2681</v>
      </c>
      <c r="C54" s="114" t="s">
        <v>31</v>
      </c>
      <c r="D54" s="112" t="s">
        <v>2688</v>
      </c>
      <c r="E54" s="145">
        <v>41299</v>
      </c>
      <c r="F54" s="145">
        <v>41639</v>
      </c>
      <c r="G54" s="172">
        <f t="shared" si="2"/>
        <v>11.333333333333334</v>
      </c>
      <c r="H54" s="116" t="s">
        <v>2714</v>
      </c>
      <c r="I54" s="115" t="s">
        <v>453</v>
      </c>
      <c r="J54" s="115" t="s">
        <v>967</v>
      </c>
      <c r="K54" s="120">
        <v>489112389</v>
      </c>
      <c r="L54" s="117" t="s">
        <v>1148</v>
      </c>
      <c r="M54" s="119">
        <v>1</v>
      </c>
      <c r="N54" s="117" t="s">
        <v>27</v>
      </c>
      <c r="O54" s="117" t="s">
        <v>1148</v>
      </c>
      <c r="P54" s="81"/>
    </row>
    <row r="55" spans="1:16" s="7" customFormat="1" ht="24.75" customHeight="1" outlineLevel="1" x14ac:dyDescent="0.25">
      <c r="A55" s="144">
        <v>8</v>
      </c>
      <c r="B55" s="113" t="s">
        <v>2681</v>
      </c>
      <c r="C55" s="114" t="s">
        <v>31</v>
      </c>
      <c r="D55" s="112" t="s">
        <v>2689</v>
      </c>
      <c r="E55" s="145">
        <v>41256</v>
      </c>
      <c r="F55" s="145">
        <v>41851</v>
      </c>
      <c r="G55" s="172">
        <f t="shared" si="2"/>
        <v>19.833333333333332</v>
      </c>
      <c r="H55" s="116" t="s">
        <v>2714</v>
      </c>
      <c r="I55" s="115" t="s">
        <v>453</v>
      </c>
      <c r="J55" s="115" t="s">
        <v>967</v>
      </c>
      <c r="K55" s="120">
        <v>220788529</v>
      </c>
      <c r="L55" s="117" t="s">
        <v>1148</v>
      </c>
      <c r="M55" s="119">
        <v>1</v>
      </c>
      <c r="N55" s="117" t="s">
        <v>27</v>
      </c>
      <c r="O55" s="117" t="s">
        <v>1148</v>
      </c>
      <c r="P55" s="81"/>
    </row>
    <row r="56" spans="1:16" s="7" customFormat="1" ht="24.75" customHeight="1" outlineLevel="1" x14ac:dyDescent="0.25">
      <c r="A56" s="144">
        <v>9</v>
      </c>
      <c r="B56" s="113" t="s">
        <v>2681</v>
      </c>
      <c r="C56" s="114" t="s">
        <v>31</v>
      </c>
      <c r="D56" s="112" t="s">
        <v>2690</v>
      </c>
      <c r="E56" s="145">
        <v>41103</v>
      </c>
      <c r="F56" s="145">
        <v>41273</v>
      </c>
      <c r="G56" s="172">
        <f t="shared" si="2"/>
        <v>5.666666666666667</v>
      </c>
      <c r="H56" s="116" t="s">
        <v>2715</v>
      </c>
      <c r="I56" s="115" t="s">
        <v>453</v>
      </c>
      <c r="J56" s="115" t="s">
        <v>967</v>
      </c>
      <c r="K56" s="120">
        <v>22588488</v>
      </c>
      <c r="L56" s="117" t="s">
        <v>1148</v>
      </c>
      <c r="M56" s="119">
        <v>1</v>
      </c>
      <c r="N56" s="117" t="s">
        <v>27</v>
      </c>
      <c r="O56" s="117" t="s">
        <v>1148</v>
      </c>
      <c r="P56" s="81"/>
    </row>
    <row r="57" spans="1:16" s="7" customFormat="1" ht="24.75" customHeight="1" outlineLevel="1" x14ac:dyDescent="0.25">
      <c r="A57" s="144">
        <v>10</v>
      </c>
      <c r="B57" s="64" t="s">
        <v>2681</v>
      </c>
      <c r="C57" s="65" t="s">
        <v>31</v>
      </c>
      <c r="D57" s="63" t="s">
        <v>2691</v>
      </c>
      <c r="E57" s="145">
        <v>40946</v>
      </c>
      <c r="F57" s="145">
        <v>41273</v>
      </c>
      <c r="G57" s="172">
        <f t="shared" si="2"/>
        <v>10.9</v>
      </c>
      <c r="H57" s="64" t="s">
        <v>2716</v>
      </c>
      <c r="I57" s="63" t="s">
        <v>453</v>
      </c>
      <c r="J57" s="63" t="s">
        <v>967</v>
      </c>
      <c r="K57" s="66">
        <v>21133928</v>
      </c>
      <c r="L57" s="65" t="s">
        <v>1148</v>
      </c>
      <c r="M57" s="67">
        <v>1</v>
      </c>
      <c r="N57" s="65" t="s">
        <v>27</v>
      </c>
      <c r="O57" s="65" t="s">
        <v>1148</v>
      </c>
      <c r="P57" s="81"/>
    </row>
    <row r="58" spans="1:16" s="7" customFormat="1" ht="24.75" customHeight="1" outlineLevel="1" x14ac:dyDescent="0.25">
      <c r="A58" s="144">
        <v>11</v>
      </c>
      <c r="B58" s="64" t="s">
        <v>2681</v>
      </c>
      <c r="C58" s="65" t="s">
        <v>31</v>
      </c>
      <c r="D58" s="63" t="s">
        <v>2692</v>
      </c>
      <c r="E58" s="145">
        <v>40939</v>
      </c>
      <c r="F58" s="145">
        <v>41273</v>
      </c>
      <c r="G58" s="172">
        <f t="shared" si="2"/>
        <v>11.133333333333333</v>
      </c>
      <c r="H58" s="64" t="s">
        <v>2717</v>
      </c>
      <c r="I58" s="63" t="s">
        <v>453</v>
      </c>
      <c r="J58" s="63" t="s">
        <v>984</v>
      </c>
      <c r="K58" s="66">
        <v>215066515</v>
      </c>
      <c r="L58" s="65" t="s">
        <v>1148</v>
      </c>
      <c r="M58" s="67">
        <v>1</v>
      </c>
      <c r="N58" s="65" t="s">
        <v>27</v>
      </c>
      <c r="O58" s="65" t="s">
        <v>1148</v>
      </c>
      <c r="P58" s="81"/>
    </row>
    <row r="59" spans="1:16" s="7" customFormat="1" ht="24.75" customHeight="1" outlineLevel="1" x14ac:dyDescent="0.25">
      <c r="A59" s="144">
        <v>12</v>
      </c>
      <c r="B59" s="64" t="s">
        <v>2681</v>
      </c>
      <c r="C59" s="65" t="s">
        <v>31</v>
      </c>
      <c r="D59" s="63" t="s">
        <v>2693</v>
      </c>
      <c r="E59" s="145">
        <v>41661</v>
      </c>
      <c r="F59" s="145">
        <v>43312</v>
      </c>
      <c r="G59" s="172">
        <f t="shared" si="2"/>
        <v>55.033333333333331</v>
      </c>
      <c r="H59" s="64" t="s">
        <v>2718</v>
      </c>
      <c r="I59" s="63" t="s">
        <v>453</v>
      </c>
      <c r="J59" s="63" t="s">
        <v>984</v>
      </c>
      <c r="K59" s="66">
        <v>41363832</v>
      </c>
      <c r="L59" s="65" t="s">
        <v>1148</v>
      </c>
      <c r="M59" s="67">
        <v>1</v>
      </c>
      <c r="N59" s="65" t="s">
        <v>27</v>
      </c>
      <c r="O59" s="65" t="s">
        <v>1148</v>
      </c>
      <c r="P59" s="81"/>
    </row>
    <row r="60" spans="1:16" s="7" customFormat="1" ht="24.75" customHeight="1" outlineLevel="1" x14ac:dyDescent="0.25">
      <c r="A60" s="144">
        <v>13</v>
      </c>
      <c r="B60" s="64" t="s">
        <v>2681</v>
      </c>
      <c r="C60" s="65" t="s">
        <v>31</v>
      </c>
      <c r="D60" s="63" t="s">
        <v>2694</v>
      </c>
      <c r="E60" s="145">
        <v>40206</v>
      </c>
      <c r="F60" s="145">
        <v>40543</v>
      </c>
      <c r="G60" s="172">
        <f t="shared" si="2"/>
        <v>11.233333333333333</v>
      </c>
      <c r="H60" s="64" t="s">
        <v>2719</v>
      </c>
      <c r="I60" s="63" t="s">
        <v>453</v>
      </c>
      <c r="J60" s="63" t="s">
        <v>984</v>
      </c>
      <c r="K60" s="66">
        <v>261895801</v>
      </c>
      <c r="L60" s="65" t="s">
        <v>1148</v>
      </c>
      <c r="M60" s="67">
        <v>1</v>
      </c>
      <c r="N60" s="65" t="s">
        <v>27</v>
      </c>
      <c r="O60" s="65" t="s">
        <v>1148</v>
      </c>
      <c r="P60" s="81"/>
    </row>
    <row r="61" spans="1:16" s="7" customFormat="1" ht="24.75" customHeight="1" outlineLevel="1" x14ac:dyDescent="0.25">
      <c r="A61" s="144">
        <v>14</v>
      </c>
      <c r="B61" s="64" t="s">
        <v>2681</v>
      </c>
      <c r="C61" s="65" t="s">
        <v>31</v>
      </c>
      <c r="D61" s="63" t="s">
        <v>2695</v>
      </c>
      <c r="E61" s="145">
        <v>39497</v>
      </c>
      <c r="F61" s="145" t="s">
        <v>2696</v>
      </c>
      <c r="G61" s="172">
        <f t="shared" si="2"/>
        <v>5.4</v>
      </c>
      <c r="H61" s="64" t="s">
        <v>2720</v>
      </c>
      <c r="I61" s="63" t="s">
        <v>453</v>
      </c>
      <c r="J61" s="63" t="s">
        <v>984</v>
      </c>
      <c r="K61" s="66">
        <v>49816100</v>
      </c>
      <c r="L61" s="65" t="s">
        <v>1148</v>
      </c>
      <c r="M61" s="67">
        <v>1</v>
      </c>
      <c r="N61" s="65" t="s">
        <v>27</v>
      </c>
      <c r="O61" s="65" t="s">
        <v>1148</v>
      </c>
      <c r="P61" s="81"/>
    </row>
    <row r="62" spans="1:16" s="7" customFormat="1" ht="24.75" customHeight="1" outlineLevel="1" x14ac:dyDescent="0.25">
      <c r="A62" s="144">
        <v>15</v>
      </c>
      <c r="B62" s="64" t="s">
        <v>2681</v>
      </c>
      <c r="C62" s="65" t="s">
        <v>31</v>
      </c>
      <c r="D62" s="63" t="s">
        <v>2697</v>
      </c>
      <c r="E62" s="145">
        <v>38895</v>
      </c>
      <c r="F62" s="145" t="s">
        <v>2698</v>
      </c>
      <c r="G62" s="172">
        <f t="shared" si="2"/>
        <v>5.2</v>
      </c>
      <c r="H62" s="64" t="s">
        <v>2720</v>
      </c>
      <c r="I62" s="63" t="s">
        <v>453</v>
      </c>
      <c r="J62" s="63" t="s">
        <v>984</v>
      </c>
      <c r="K62" s="66">
        <v>69594200</v>
      </c>
      <c r="L62" s="65" t="s">
        <v>1148</v>
      </c>
      <c r="M62" s="67">
        <v>1</v>
      </c>
      <c r="N62" s="65" t="s">
        <v>27</v>
      </c>
      <c r="O62" s="65" t="s">
        <v>1148</v>
      </c>
      <c r="P62" s="81"/>
    </row>
    <row r="63" spans="1:16" s="7" customFormat="1" ht="24.75" customHeight="1" outlineLevel="1" x14ac:dyDescent="0.25">
      <c r="A63" s="144">
        <v>16</v>
      </c>
      <c r="B63" s="64" t="s">
        <v>2681</v>
      </c>
      <c r="C63" s="65" t="s">
        <v>31</v>
      </c>
      <c r="D63" s="63" t="s">
        <v>2699</v>
      </c>
      <c r="E63" s="145">
        <v>38419</v>
      </c>
      <c r="F63" s="145" t="s">
        <v>2700</v>
      </c>
      <c r="G63" s="172">
        <f t="shared" si="2"/>
        <v>3.8</v>
      </c>
      <c r="H63" s="64" t="s">
        <v>2720</v>
      </c>
      <c r="I63" s="63" t="s">
        <v>453</v>
      </c>
      <c r="J63" s="63" t="s">
        <v>984</v>
      </c>
      <c r="K63" s="66">
        <v>31600800</v>
      </c>
      <c r="L63" s="65" t="s">
        <v>1148</v>
      </c>
      <c r="M63" s="67">
        <v>1</v>
      </c>
      <c r="N63" s="65" t="s">
        <v>27</v>
      </c>
      <c r="O63" s="65" t="s">
        <v>1148</v>
      </c>
      <c r="P63" s="81"/>
    </row>
    <row r="64" spans="1:16" s="7" customFormat="1" ht="24.75" customHeight="1" outlineLevel="1" x14ac:dyDescent="0.25">
      <c r="A64" s="144">
        <v>17</v>
      </c>
      <c r="B64" s="64" t="s">
        <v>2681</v>
      </c>
      <c r="C64" s="65" t="s">
        <v>31</v>
      </c>
      <c r="D64" s="63" t="s">
        <v>2701</v>
      </c>
      <c r="E64" s="145">
        <v>43313</v>
      </c>
      <c r="F64" s="145" t="s">
        <v>2702</v>
      </c>
      <c r="G64" s="172">
        <f t="shared" si="2"/>
        <v>4.5333333333333332</v>
      </c>
      <c r="H64" s="64" t="s">
        <v>2721</v>
      </c>
      <c r="I64" s="63" t="s">
        <v>453</v>
      </c>
      <c r="J64" s="63" t="s">
        <v>984</v>
      </c>
      <c r="K64" s="66">
        <v>158668426</v>
      </c>
      <c r="L64" s="65" t="s">
        <v>1148</v>
      </c>
      <c r="M64" s="67">
        <v>1</v>
      </c>
      <c r="N64" s="65" t="s">
        <v>27</v>
      </c>
      <c r="O64" s="65" t="s">
        <v>26</v>
      </c>
      <c r="P64" s="81"/>
    </row>
    <row r="65" spans="1:16" s="7" customFormat="1" ht="24.75" customHeight="1" outlineLevel="1" x14ac:dyDescent="0.25">
      <c r="A65" s="144">
        <v>18</v>
      </c>
      <c r="B65" s="64" t="s">
        <v>2681</v>
      </c>
      <c r="C65" s="65" t="s">
        <v>31</v>
      </c>
      <c r="D65" s="63" t="s">
        <v>2703</v>
      </c>
      <c r="E65" s="145">
        <v>43084</v>
      </c>
      <c r="F65" s="145" t="s">
        <v>2704</v>
      </c>
      <c r="G65" s="172">
        <f t="shared" si="2"/>
        <v>7.6</v>
      </c>
      <c r="H65" s="64" t="s">
        <v>2722</v>
      </c>
      <c r="I65" s="63" t="s">
        <v>453</v>
      </c>
      <c r="J65" s="63" t="s">
        <v>984</v>
      </c>
      <c r="K65" s="66">
        <v>540519522</v>
      </c>
      <c r="L65" s="65" t="s">
        <v>1148</v>
      </c>
      <c r="M65" s="67">
        <v>1</v>
      </c>
      <c r="N65" s="65" t="s">
        <v>27</v>
      </c>
      <c r="O65" s="65" t="s">
        <v>26</v>
      </c>
      <c r="P65" s="81"/>
    </row>
    <row r="66" spans="1:16" s="7" customFormat="1" ht="24.75" customHeight="1" outlineLevel="1" x14ac:dyDescent="0.25">
      <c r="A66" s="144">
        <v>19</v>
      </c>
      <c r="B66" s="64" t="s">
        <v>2681</v>
      </c>
      <c r="C66" s="65" t="s">
        <v>31</v>
      </c>
      <c r="D66" s="63" t="s">
        <v>2705</v>
      </c>
      <c r="E66" s="145" t="s">
        <v>2706</v>
      </c>
      <c r="F66" s="145" t="s">
        <v>2707</v>
      </c>
      <c r="G66" s="172">
        <f t="shared" si="2"/>
        <v>12.466666666666667</v>
      </c>
      <c r="H66" s="64" t="s">
        <v>2723</v>
      </c>
      <c r="I66" s="63" t="s">
        <v>453</v>
      </c>
      <c r="J66" s="63" t="s">
        <v>984</v>
      </c>
      <c r="K66" s="66">
        <v>415114201</v>
      </c>
      <c r="L66" s="65" t="s">
        <v>1148</v>
      </c>
      <c r="M66" s="67">
        <v>1</v>
      </c>
      <c r="N66" s="65" t="s">
        <v>27</v>
      </c>
      <c r="O66" s="6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2724</v>
      </c>
      <c r="E114" s="145">
        <v>44167</v>
      </c>
      <c r="F114" s="145">
        <v>44773</v>
      </c>
      <c r="G114" s="172">
        <f>IF(AND(E114&lt;&gt;"",F114&lt;&gt;""),((F114-E114)/30),"")</f>
        <v>20.2</v>
      </c>
      <c r="H114" s="124" t="s">
        <v>2725</v>
      </c>
      <c r="I114" s="123" t="s">
        <v>453</v>
      </c>
      <c r="J114" s="123" t="s">
        <v>984</v>
      </c>
      <c r="K114" s="125">
        <v>2527174916</v>
      </c>
      <c r="L114" s="102">
        <f>+IF(AND(K114&gt;0,O114="Ejecución"),(K114/877802)*Tabla28[[#This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54" t="s">
        <v>2675</v>
      </c>
      <c r="J179" s="255"/>
      <c r="K179" s="255"/>
      <c r="L179" s="256"/>
      <c r="M179" s="178">
        <v>2.5000000000000001E-2</v>
      </c>
      <c r="O179" s="8"/>
      <c r="Q179" s="19"/>
      <c r="R179" s="179">
        <f>IF(M179&gt;0,SUM(S179+M179),"")</f>
        <v>4.4999999999999998E-2</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93" t="s">
        <v>2633</v>
      </c>
      <c r="E185" s="96">
        <f>+(C185*SUM(K20:K35))</f>
        <v>16520020.440000001</v>
      </c>
      <c r="F185" s="94"/>
      <c r="G185" s="95"/>
      <c r="H185" s="90"/>
      <c r="I185" s="92" t="s">
        <v>2632</v>
      </c>
      <c r="J185" s="184">
        <f>M179</f>
        <v>2.5000000000000001E-2</v>
      </c>
      <c r="K185" s="250" t="s">
        <v>2633</v>
      </c>
      <c r="L185" s="250"/>
      <c r="M185" s="96">
        <f>+J185*K20</f>
        <v>19666691</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8">
        <v>41752</v>
      </c>
      <c r="D193" s="5"/>
      <c r="E193" s="127">
        <v>779</v>
      </c>
      <c r="F193" s="5"/>
      <c r="G193" s="5"/>
      <c r="H193" s="127" t="s">
        <v>2726</v>
      </c>
      <c r="J193" s="5"/>
      <c r="K193" s="128">
        <v>38419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2727</v>
      </c>
      <c r="J211" s="27" t="s">
        <v>2627</v>
      </c>
      <c r="K211" s="195" t="s">
        <v>2727</v>
      </c>
      <c r="L211" s="21"/>
      <c r="M211" s="21"/>
      <c r="N211" s="21"/>
      <c r="O211" s="8"/>
    </row>
    <row r="212" spans="1:15" x14ac:dyDescent="0.25">
      <c r="A212" s="9"/>
      <c r="B212" s="27" t="s">
        <v>2624</v>
      </c>
      <c r="C212" s="127" t="s">
        <v>2726</v>
      </c>
      <c r="D212" s="21"/>
      <c r="G212" s="27" t="s">
        <v>2626</v>
      </c>
      <c r="H212" s="195" t="s">
        <v>2729</v>
      </c>
      <c r="J212" s="27" t="s">
        <v>2628</v>
      </c>
      <c r="K212" s="12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0" zoomScale="85" zoomScaleNormal="85" zoomScaleSheetLayoutView="40" zoomScalePageLayoutView="40" workbookViewId="0">
      <selection activeCell="B15" sqref="B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823003933</v>
      </c>
      <c r="C20" s="5"/>
      <c r="D20" s="168"/>
      <c r="E20" s="160" t="s">
        <v>2670</v>
      </c>
      <c r="F20" s="194" t="s">
        <v>2811</v>
      </c>
      <c r="G20" s="5"/>
      <c r="H20" s="271"/>
      <c r="I20" s="149" t="s">
        <v>453</v>
      </c>
      <c r="J20" s="150" t="s">
        <v>967</v>
      </c>
      <c r="K20" s="151">
        <v>786667640</v>
      </c>
      <c r="L20" s="152"/>
      <c r="M20" s="152">
        <v>44561</v>
      </c>
      <c r="N20" s="135">
        <f>+(M20-L20)/30</f>
        <v>1485.3666666666666</v>
      </c>
      <c r="O20" s="138"/>
      <c r="U20" s="134"/>
      <c r="V20" s="107">
        <f ca="1">NOW()</f>
        <v>44193.556236458331</v>
      </c>
      <c r="W20" s="107">
        <f ca="1">NOW()</f>
        <v>44193.556236458331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TIERRA FIRME</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2812</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2681</v>
      </c>
      <c r="C48" s="126" t="s">
        <v>31</v>
      </c>
      <c r="D48" s="123" t="s">
        <v>2730</v>
      </c>
      <c r="E48" s="145">
        <v>43485</v>
      </c>
      <c r="F48" s="145">
        <v>43813</v>
      </c>
      <c r="G48" s="172">
        <f>IF(AND(E48&lt;&gt;"",F48&lt;&gt;""),((F48-E48)/30),"")</f>
        <v>10.933333333333334</v>
      </c>
      <c r="H48" s="124" t="s">
        <v>2761</v>
      </c>
      <c r="I48" s="123" t="s">
        <v>453</v>
      </c>
      <c r="J48" s="123" t="s">
        <v>984</v>
      </c>
      <c r="K48" s="125" t="s">
        <v>2762</v>
      </c>
      <c r="L48" s="126" t="s">
        <v>1148</v>
      </c>
      <c r="M48" s="181">
        <v>1</v>
      </c>
      <c r="N48" s="126" t="s">
        <v>27</v>
      </c>
      <c r="O48" s="126" t="s">
        <v>1148</v>
      </c>
      <c r="P48" s="80"/>
    </row>
    <row r="49" spans="1:16" s="6" customFormat="1" ht="24.75" customHeight="1" x14ac:dyDescent="0.25">
      <c r="A49" s="143">
        <v>2</v>
      </c>
      <c r="B49" s="124" t="s">
        <v>2681</v>
      </c>
      <c r="C49" s="126" t="s">
        <v>31</v>
      </c>
      <c r="D49" s="123" t="s">
        <v>2731</v>
      </c>
      <c r="E49" s="145">
        <v>43738</v>
      </c>
      <c r="F49" s="145">
        <v>43830</v>
      </c>
      <c r="G49" s="172">
        <f t="shared" ref="G49:G107" si="1">IF(AND(E49&lt;&gt;"",F49&lt;&gt;""),((F49-E49)/30),"")</f>
        <v>3.0666666666666669</v>
      </c>
      <c r="H49" s="124" t="s">
        <v>2763</v>
      </c>
      <c r="I49" s="123" t="s">
        <v>220</v>
      </c>
      <c r="J49" s="123" t="s">
        <v>507</v>
      </c>
      <c r="K49" s="125" t="s">
        <v>2764</v>
      </c>
      <c r="L49" s="126" t="s">
        <v>1148</v>
      </c>
      <c r="M49" s="181">
        <v>1</v>
      </c>
      <c r="N49" s="126" t="s">
        <v>27</v>
      </c>
      <c r="O49" s="126" t="s">
        <v>1148</v>
      </c>
      <c r="P49" s="80"/>
    </row>
    <row r="50" spans="1:16" s="6" customFormat="1" ht="24.75" customHeight="1" x14ac:dyDescent="0.25">
      <c r="A50" s="143">
        <v>3</v>
      </c>
      <c r="B50" s="124" t="s">
        <v>2681</v>
      </c>
      <c r="C50" s="126" t="s">
        <v>31</v>
      </c>
      <c r="D50" s="123" t="s">
        <v>2732</v>
      </c>
      <c r="E50" s="145">
        <v>43738</v>
      </c>
      <c r="F50" s="145">
        <v>43830</v>
      </c>
      <c r="G50" s="172">
        <f t="shared" si="1"/>
        <v>3.0666666666666669</v>
      </c>
      <c r="H50" s="121" t="s">
        <v>2765</v>
      </c>
      <c r="I50" s="123" t="s">
        <v>220</v>
      </c>
      <c r="J50" s="123" t="s">
        <v>487</v>
      </c>
      <c r="K50" s="125" t="s">
        <v>2766</v>
      </c>
      <c r="L50" s="126" t="s">
        <v>1148</v>
      </c>
      <c r="M50" s="181">
        <v>1</v>
      </c>
      <c r="N50" s="126" t="s">
        <v>27</v>
      </c>
      <c r="O50" s="126" t="s">
        <v>1148</v>
      </c>
      <c r="P50" s="80"/>
    </row>
    <row r="51" spans="1:16" s="6" customFormat="1" ht="24.75" customHeight="1" outlineLevel="1" x14ac:dyDescent="0.25">
      <c r="A51" s="143">
        <v>4</v>
      </c>
      <c r="B51" s="124" t="s">
        <v>2681</v>
      </c>
      <c r="C51" s="126" t="s">
        <v>31</v>
      </c>
      <c r="D51" s="123" t="s">
        <v>2733</v>
      </c>
      <c r="E51" s="145">
        <v>43738</v>
      </c>
      <c r="F51" s="145">
        <v>43830</v>
      </c>
      <c r="G51" s="172">
        <f t="shared" si="1"/>
        <v>3.0666666666666669</v>
      </c>
      <c r="H51" s="124" t="s">
        <v>2765</v>
      </c>
      <c r="I51" s="123" t="s">
        <v>220</v>
      </c>
      <c r="J51" s="123" t="s">
        <v>491</v>
      </c>
      <c r="K51" s="125" t="s">
        <v>2767</v>
      </c>
      <c r="L51" s="126" t="s">
        <v>1148</v>
      </c>
      <c r="M51" s="181">
        <v>1</v>
      </c>
      <c r="N51" s="126" t="s">
        <v>27</v>
      </c>
      <c r="O51" s="126" t="s">
        <v>1148</v>
      </c>
      <c r="P51" s="80"/>
    </row>
    <row r="52" spans="1:16" s="7" customFormat="1" ht="24.75" customHeight="1" outlineLevel="1" x14ac:dyDescent="0.25">
      <c r="A52" s="144">
        <v>5</v>
      </c>
      <c r="B52" s="124" t="s">
        <v>2681</v>
      </c>
      <c r="C52" s="126" t="s">
        <v>31</v>
      </c>
      <c r="D52" s="123" t="s">
        <v>2734</v>
      </c>
      <c r="E52" s="145">
        <v>43405</v>
      </c>
      <c r="F52" s="145">
        <v>43434</v>
      </c>
      <c r="G52" s="172">
        <f t="shared" si="1"/>
        <v>0.96666666666666667</v>
      </c>
      <c r="H52" s="121" t="s">
        <v>2768</v>
      </c>
      <c r="I52" s="123" t="s">
        <v>453</v>
      </c>
      <c r="J52" s="123" t="s">
        <v>984</v>
      </c>
      <c r="K52" s="125" t="s">
        <v>2769</v>
      </c>
      <c r="L52" s="126" t="s">
        <v>1148</v>
      </c>
      <c r="M52" s="181">
        <v>1</v>
      </c>
      <c r="N52" s="126" t="s">
        <v>27</v>
      </c>
      <c r="O52" s="126" t="s">
        <v>26</v>
      </c>
      <c r="P52" s="81"/>
    </row>
    <row r="53" spans="1:16" s="7" customFormat="1" ht="24.75" customHeight="1" outlineLevel="1" x14ac:dyDescent="0.25">
      <c r="A53" s="144">
        <v>6</v>
      </c>
      <c r="B53" s="124" t="s">
        <v>2681</v>
      </c>
      <c r="C53" s="126" t="s">
        <v>31</v>
      </c>
      <c r="D53" s="123" t="s">
        <v>2735</v>
      </c>
      <c r="E53" s="145">
        <v>43450</v>
      </c>
      <c r="F53" s="145">
        <v>43920</v>
      </c>
      <c r="G53" s="172">
        <f t="shared" si="1"/>
        <v>15.666666666666666</v>
      </c>
      <c r="H53" s="121" t="s">
        <v>2770</v>
      </c>
      <c r="I53" s="123" t="s">
        <v>208</v>
      </c>
      <c r="J53" s="123" t="s">
        <v>210</v>
      </c>
      <c r="K53" s="125" t="s">
        <v>2771</v>
      </c>
      <c r="L53" s="126" t="s">
        <v>1148</v>
      </c>
      <c r="M53" s="181">
        <v>1</v>
      </c>
      <c r="N53" s="126" t="s">
        <v>27</v>
      </c>
      <c r="O53" s="126" t="s">
        <v>1148</v>
      </c>
      <c r="P53" s="81"/>
    </row>
    <row r="54" spans="1:16" s="7" customFormat="1" ht="24.75" customHeight="1" outlineLevel="1" x14ac:dyDescent="0.25">
      <c r="A54" s="144">
        <v>7</v>
      </c>
      <c r="B54" s="124" t="s">
        <v>2681</v>
      </c>
      <c r="C54" s="126" t="s">
        <v>31</v>
      </c>
      <c r="D54" s="123" t="s">
        <v>2736</v>
      </c>
      <c r="E54" s="145">
        <v>43313</v>
      </c>
      <c r="F54" s="145">
        <v>43449</v>
      </c>
      <c r="G54" s="172">
        <f t="shared" si="1"/>
        <v>4.5333333333333332</v>
      </c>
      <c r="H54" s="124" t="s">
        <v>2772</v>
      </c>
      <c r="I54" s="123" t="s">
        <v>208</v>
      </c>
      <c r="J54" s="123" t="s">
        <v>210</v>
      </c>
      <c r="K54" s="120" t="s">
        <v>2773</v>
      </c>
      <c r="L54" s="126" t="s">
        <v>1148</v>
      </c>
      <c r="M54" s="181">
        <v>1</v>
      </c>
      <c r="N54" s="126" t="s">
        <v>27</v>
      </c>
      <c r="O54" s="126" t="s">
        <v>1148</v>
      </c>
      <c r="P54" s="81"/>
    </row>
    <row r="55" spans="1:16" s="7" customFormat="1" ht="24.75" customHeight="1" outlineLevel="1" x14ac:dyDescent="0.25">
      <c r="A55" s="144">
        <v>8</v>
      </c>
      <c r="B55" s="124" t="s">
        <v>2681</v>
      </c>
      <c r="C55" s="126" t="s">
        <v>31</v>
      </c>
      <c r="D55" s="123" t="s">
        <v>2737</v>
      </c>
      <c r="E55" s="145">
        <v>43076</v>
      </c>
      <c r="F55" s="145">
        <v>43404</v>
      </c>
      <c r="G55" s="172">
        <f t="shared" si="1"/>
        <v>10.933333333333334</v>
      </c>
      <c r="H55" s="124" t="s">
        <v>2774</v>
      </c>
      <c r="I55" s="123" t="s">
        <v>453</v>
      </c>
      <c r="J55" s="123" t="s">
        <v>984</v>
      </c>
      <c r="K55" s="120" t="s">
        <v>2775</v>
      </c>
      <c r="L55" s="126" t="s">
        <v>1148</v>
      </c>
      <c r="M55" s="181">
        <v>1</v>
      </c>
      <c r="N55" s="126" t="s">
        <v>27</v>
      </c>
      <c r="O55" s="126" t="s">
        <v>26</v>
      </c>
      <c r="P55" s="81"/>
    </row>
    <row r="56" spans="1:16" s="7" customFormat="1" ht="24.75" customHeight="1" outlineLevel="1" x14ac:dyDescent="0.25">
      <c r="A56" s="144">
        <v>9</v>
      </c>
      <c r="B56" s="124" t="s">
        <v>2681</v>
      </c>
      <c r="C56" s="126" t="s">
        <v>31</v>
      </c>
      <c r="D56" s="123" t="s">
        <v>2738</v>
      </c>
      <c r="E56" s="145">
        <v>42723</v>
      </c>
      <c r="F56" s="145">
        <v>43084</v>
      </c>
      <c r="G56" s="172">
        <f t="shared" si="1"/>
        <v>12.033333333333333</v>
      </c>
      <c r="H56" s="124" t="s">
        <v>2776</v>
      </c>
      <c r="I56" s="123" t="s">
        <v>453</v>
      </c>
      <c r="J56" s="123" t="s">
        <v>984</v>
      </c>
      <c r="K56" s="120" t="s">
        <v>2777</v>
      </c>
      <c r="L56" s="126" t="s">
        <v>1148</v>
      </c>
      <c r="M56" s="181">
        <v>1</v>
      </c>
      <c r="N56" s="126" t="s">
        <v>27</v>
      </c>
      <c r="O56" s="126" t="s">
        <v>26</v>
      </c>
      <c r="P56" s="81"/>
    </row>
    <row r="57" spans="1:16" s="7" customFormat="1" ht="24.75" customHeight="1" outlineLevel="1" x14ac:dyDescent="0.25">
      <c r="A57" s="144">
        <v>10</v>
      </c>
      <c r="B57" s="124" t="s">
        <v>2681</v>
      </c>
      <c r="C57" s="126" t="s">
        <v>31</v>
      </c>
      <c r="D57" s="123" t="s">
        <v>2739</v>
      </c>
      <c r="E57" s="145">
        <v>41508</v>
      </c>
      <c r="F57" s="145">
        <v>41988</v>
      </c>
      <c r="G57" s="172">
        <f t="shared" si="1"/>
        <v>16</v>
      </c>
      <c r="H57" s="124" t="s">
        <v>2772</v>
      </c>
      <c r="I57" s="123" t="s">
        <v>453</v>
      </c>
      <c r="J57" s="123" t="s">
        <v>984</v>
      </c>
      <c r="K57" s="125" t="s">
        <v>2778</v>
      </c>
      <c r="L57" s="126" t="s">
        <v>1148</v>
      </c>
      <c r="M57" s="181">
        <v>1</v>
      </c>
      <c r="N57" s="126" t="s">
        <v>27</v>
      </c>
      <c r="O57" s="126" t="s">
        <v>1148</v>
      </c>
      <c r="P57" s="81"/>
    </row>
    <row r="58" spans="1:16" s="7" customFormat="1" ht="24.75" customHeight="1" outlineLevel="1" x14ac:dyDescent="0.25">
      <c r="A58" s="144">
        <v>11</v>
      </c>
      <c r="B58" s="124" t="s">
        <v>2681</v>
      </c>
      <c r="C58" s="126" t="s">
        <v>31</v>
      </c>
      <c r="D58" s="123" t="s">
        <v>2740</v>
      </c>
      <c r="E58" s="145">
        <v>43450</v>
      </c>
      <c r="F58" s="145">
        <v>43921</v>
      </c>
      <c r="G58" s="172">
        <f t="shared" si="1"/>
        <v>15.7</v>
      </c>
      <c r="H58" s="124" t="s">
        <v>2779</v>
      </c>
      <c r="I58" s="123" t="s">
        <v>453</v>
      </c>
      <c r="J58" s="123" t="s">
        <v>967</v>
      </c>
      <c r="K58" s="125" t="s">
        <v>2780</v>
      </c>
      <c r="L58" s="126" t="s">
        <v>1148</v>
      </c>
      <c r="M58" s="181">
        <v>1</v>
      </c>
      <c r="N58" s="126" t="s">
        <v>27</v>
      </c>
      <c r="O58" s="126" t="s">
        <v>1148</v>
      </c>
      <c r="P58" s="81"/>
    </row>
    <row r="59" spans="1:16" s="7" customFormat="1" ht="24.75" customHeight="1" outlineLevel="1" x14ac:dyDescent="0.25">
      <c r="A59" s="144">
        <v>12</v>
      </c>
      <c r="B59" s="124" t="s">
        <v>2681</v>
      </c>
      <c r="C59" s="126" t="s">
        <v>31</v>
      </c>
      <c r="D59" s="123" t="s">
        <v>2741</v>
      </c>
      <c r="E59" s="145">
        <v>43313</v>
      </c>
      <c r="F59" s="145">
        <v>43452</v>
      </c>
      <c r="G59" s="172">
        <f t="shared" si="1"/>
        <v>4.6333333333333337</v>
      </c>
      <c r="H59" s="124" t="s">
        <v>2781</v>
      </c>
      <c r="I59" s="123" t="s">
        <v>453</v>
      </c>
      <c r="J59" s="123" t="s">
        <v>984</v>
      </c>
      <c r="K59" s="125" t="s">
        <v>2782</v>
      </c>
      <c r="L59" s="126" t="s">
        <v>1148</v>
      </c>
      <c r="M59" s="181">
        <v>1</v>
      </c>
      <c r="N59" s="126" t="s">
        <v>27</v>
      </c>
      <c r="O59" s="126" t="s">
        <v>26</v>
      </c>
      <c r="P59" s="81"/>
    </row>
    <row r="60" spans="1:16" s="7" customFormat="1" ht="24.75" customHeight="1" outlineLevel="1" x14ac:dyDescent="0.25">
      <c r="A60" s="144">
        <v>13</v>
      </c>
      <c r="B60" s="124" t="s">
        <v>2681</v>
      </c>
      <c r="C60" s="126" t="s">
        <v>31</v>
      </c>
      <c r="D60" s="123" t="s">
        <v>2742</v>
      </c>
      <c r="E60" s="145">
        <v>42674</v>
      </c>
      <c r="F60" s="145">
        <v>43312</v>
      </c>
      <c r="G60" s="172">
        <f t="shared" si="1"/>
        <v>21.266666666666666</v>
      </c>
      <c r="H60" s="124" t="s">
        <v>2783</v>
      </c>
      <c r="I60" s="123" t="s">
        <v>453</v>
      </c>
      <c r="J60" s="123" t="s">
        <v>984</v>
      </c>
      <c r="K60" s="125" t="s">
        <v>2784</v>
      </c>
      <c r="L60" s="126" t="s">
        <v>1148</v>
      </c>
      <c r="M60" s="181">
        <v>1</v>
      </c>
      <c r="N60" s="126" t="s">
        <v>27</v>
      </c>
      <c r="O60" s="126" t="s">
        <v>26</v>
      </c>
      <c r="P60" s="81"/>
    </row>
    <row r="61" spans="1:16" s="7" customFormat="1" ht="24.75" customHeight="1" outlineLevel="1" x14ac:dyDescent="0.25">
      <c r="A61" s="144">
        <v>14</v>
      </c>
      <c r="B61" s="124" t="s">
        <v>2681</v>
      </c>
      <c r="C61" s="126" t="s">
        <v>31</v>
      </c>
      <c r="D61" s="123" t="s">
        <v>2743</v>
      </c>
      <c r="E61" s="145">
        <v>42040</v>
      </c>
      <c r="F61" s="145">
        <v>42369</v>
      </c>
      <c r="G61" s="172">
        <f t="shared" si="1"/>
        <v>10.966666666666667</v>
      </c>
      <c r="H61" s="124" t="s">
        <v>2785</v>
      </c>
      <c r="I61" s="123" t="s">
        <v>453</v>
      </c>
      <c r="J61" s="123" t="s">
        <v>984</v>
      </c>
      <c r="K61" s="125" t="s">
        <v>2786</v>
      </c>
      <c r="L61" s="126" t="s">
        <v>1148</v>
      </c>
      <c r="M61" s="181">
        <v>1</v>
      </c>
      <c r="N61" s="126" t="s">
        <v>27</v>
      </c>
      <c r="O61" s="126" t="s">
        <v>26</v>
      </c>
      <c r="P61" s="81"/>
    </row>
    <row r="62" spans="1:16" s="7" customFormat="1" ht="24.75" customHeight="1" outlineLevel="1" x14ac:dyDescent="0.25">
      <c r="A62" s="144">
        <v>15</v>
      </c>
      <c r="B62" s="124" t="s">
        <v>2681</v>
      </c>
      <c r="C62" s="126" t="s">
        <v>31</v>
      </c>
      <c r="D62" s="123" t="s">
        <v>2744</v>
      </c>
      <c r="E62" s="145">
        <v>41661</v>
      </c>
      <c r="F62" s="145">
        <v>42035</v>
      </c>
      <c r="G62" s="172">
        <f t="shared" si="1"/>
        <v>12.466666666666667</v>
      </c>
      <c r="H62" s="124" t="s">
        <v>2787</v>
      </c>
      <c r="I62" s="123" t="s">
        <v>453</v>
      </c>
      <c r="J62" s="123" t="s">
        <v>984</v>
      </c>
      <c r="K62" s="125" t="s">
        <v>2788</v>
      </c>
      <c r="L62" s="126" t="s">
        <v>1148</v>
      </c>
      <c r="M62" s="181">
        <v>1</v>
      </c>
      <c r="N62" s="126" t="s">
        <v>27</v>
      </c>
      <c r="O62" s="126" t="s">
        <v>26</v>
      </c>
      <c r="P62" s="81"/>
    </row>
    <row r="63" spans="1:16" s="7" customFormat="1" ht="24.75" customHeight="1" outlineLevel="1" x14ac:dyDescent="0.25">
      <c r="A63" s="144">
        <v>16</v>
      </c>
      <c r="B63" s="124" t="s">
        <v>2681</v>
      </c>
      <c r="C63" s="126" t="s">
        <v>31</v>
      </c>
      <c r="D63" s="123" t="s">
        <v>2745</v>
      </c>
      <c r="E63" s="145">
        <v>41303</v>
      </c>
      <c r="F63" s="145">
        <v>41639</v>
      </c>
      <c r="G63" s="172">
        <f t="shared" si="1"/>
        <v>11.2</v>
      </c>
      <c r="H63" s="124" t="s">
        <v>2789</v>
      </c>
      <c r="I63" s="123" t="s">
        <v>453</v>
      </c>
      <c r="J63" s="123" t="s">
        <v>984</v>
      </c>
      <c r="K63" s="125" t="s">
        <v>2790</v>
      </c>
      <c r="L63" s="126" t="s">
        <v>1148</v>
      </c>
      <c r="M63" s="181">
        <v>1</v>
      </c>
      <c r="N63" s="126" t="s">
        <v>27</v>
      </c>
      <c r="O63" s="126" t="s">
        <v>1148</v>
      </c>
      <c r="P63" s="81"/>
    </row>
    <row r="64" spans="1:16" s="7" customFormat="1" ht="24.75" customHeight="1" outlineLevel="1" x14ac:dyDescent="0.25">
      <c r="A64" s="144">
        <v>17</v>
      </c>
      <c r="B64" s="124" t="s">
        <v>2681</v>
      </c>
      <c r="C64" s="126" t="s">
        <v>31</v>
      </c>
      <c r="D64" s="123" t="s">
        <v>2746</v>
      </c>
      <c r="E64" s="145">
        <v>40941</v>
      </c>
      <c r="F64" s="145">
        <v>41273</v>
      </c>
      <c r="G64" s="172">
        <f t="shared" si="1"/>
        <v>11.066666666666666</v>
      </c>
      <c r="H64" s="124" t="s">
        <v>2791</v>
      </c>
      <c r="I64" s="123" t="s">
        <v>453</v>
      </c>
      <c r="J64" s="123" t="s">
        <v>984</v>
      </c>
      <c r="K64" s="125" t="s">
        <v>2792</v>
      </c>
      <c r="L64" s="126" t="s">
        <v>1148</v>
      </c>
      <c r="M64" s="181">
        <v>1</v>
      </c>
      <c r="N64" s="126" t="s">
        <v>27</v>
      </c>
      <c r="O64" s="126" t="s">
        <v>1148</v>
      </c>
      <c r="P64" s="81"/>
    </row>
    <row r="65" spans="1:16" s="7" customFormat="1" ht="24.75" customHeight="1" outlineLevel="1" x14ac:dyDescent="0.25">
      <c r="A65" s="144">
        <v>18</v>
      </c>
      <c r="B65" s="124" t="s">
        <v>2681</v>
      </c>
      <c r="C65" s="126" t="s">
        <v>31</v>
      </c>
      <c r="D65" s="123" t="s">
        <v>2747</v>
      </c>
      <c r="E65" s="145">
        <v>40569</v>
      </c>
      <c r="F65" s="145">
        <v>40908</v>
      </c>
      <c r="G65" s="172">
        <f t="shared" si="1"/>
        <v>11.3</v>
      </c>
      <c r="H65" s="124" t="s">
        <v>2793</v>
      </c>
      <c r="I65" s="123" t="s">
        <v>453</v>
      </c>
      <c r="J65" s="123" t="s">
        <v>984</v>
      </c>
      <c r="K65" s="125" t="s">
        <v>2794</v>
      </c>
      <c r="L65" s="126" t="s">
        <v>1148</v>
      </c>
      <c r="M65" s="181">
        <v>1</v>
      </c>
      <c r="N65" s="126" t="s">
        <v>27</v>
      </c>
      <c r="O65" s="126" t="s">
        <v>1148</v>
      </c>
      <c r="P65" s="81"/>
    </row>
    <row r="66" spans="1:16" s="7" customFormat="1" ht="24.75" customHeight="1" outlineLevel="1" x14ac:dyDescent="0.25">
      <c r="A66" s="144">
        <v>19</v>
      </c>
      <c r="B66" s="124" t="s">
        <v>2681</v>
      </c>
      <c r="C66" s="126" t="s">
        <v>31</v>
      </c>
      <c r="D66" s="123" t="s">
        <v>2748</v>
      </c>
      <c r="E66" s="145">
        <v>40575</v>
      </c>
      <c r="F66" s="145">
        <v>40908</v>
      </c>
      <c r="G66" s="172">
        <f t="shared" si="1"/>
        <v>11.1</v>
      </c>
      <c r="H66" s="124" t="s">
        <v>2793</v>
      </c>
      <c r="I66" s="123" t="s">
        <v>453</v>
      </c>
      <c r="J66" s="123" t="s">
        <v>984</v>
      </c>
      <c r="K66" s="125" t="s">
        <v>2795</v>
      </c>
      <c r="L66" s="126" t="s">
        <v>1148</v>
      </c>
      <c r="M66" s="181">
        <v>1</v>
      </c>
      <c r="N66" s="126" t="s">
        <v>27</v>
      </c>
      <c r="O66" s="126" t="s">
        <v>1148</v>
      </c>
      <c r="P66" s="81"/>
    </row>
    <row r="67" spans="1:16" s="7" customFormat="1" ht="24.75" customHeight="1" outlineLevel="1" x14ac:dyDescent="0.25">
      <c r="A67" s="144">
        <v>20</v>
      </c>
      <c r="B67" s="124" t="s">
        <v>2681</v>
      </c>
      <c r="C67" s="126" t="s">
        <v>31</v>
      </c>
      <c r="D67" s="123" t="s">
        <v>2749</v>
      </c>
      <c r="E67" s="145">
        <v>40206</v>
      </c>
      <c r="F67" s="145">
        <v>40543</v>
      </c>
      <c r="G67" s="172">
        <f t="shared" ref="G67:G82" si="2">IF(AND(E67&lt;&gt;"",F67&lt;&gt;""),((F67-E67)/30),"")</f>
        <v>11.233333333333333</v>
      </c>
      <c r="H67" s="124" t="s">
        <v>2793</v>
      </c>
      <c r="I67" s="123" t="s">
        <v>453</v>
      </c>
      <c r="J67" s="123" t="s">
        <v>984</v>
      </c>
      <c r="K67" s="125" t="s">
        <v>2796</v>
      </c>
      <c r="L67" s="126" t="s">
        <v>1148</v>
      </c>
      <c r="M67" s="181">
        <v>1</v>
      </c>
      <c r="N67" s="126" t="s">
        <v>27</v>
      </c>
      <c r="O67" s="126" t="s">
        <v>1148</v>
      </c>
      <c r="P67" s="81"/>
    </row>
    <row r="68" spans="1:16" s="7" customFormat="1" ht="24.75" customHeight="1" outlineLevel="1" x14ac:dyDescent="0.25">
      <c r="A68" s="144">
        <v>21</v>
      </c>
      <c r="B68" s="124" t="s">
        <v>2681</v>
      </c>
      <c r="C68" s="126" t="s">
        <v>31</v>
      </c>
      <c r="D68" s="123" t="s">
        <v>2750</v>
      </c>
      <c r="E68" s="145">
        <v>40205</v>
      </c>
      <c r="F68" s="145">
        <v>40543</v>
      </c>
      <c r="G68" s="172">
        <f t="shared" si="2"/>
        <v>11.266666666666667</v>
      </c>
      <c r="H68" s="124" t="s">
        <v>2793</v>
      </c>
      <c r="I68" s="123" t="s">
        <v>453</v>
      </c>
      <c r="J68" s="123" t="s">
        <v>984</v>
      </c>
      <c r="K68" s="125" t="s">
        <v>2797</v>
      </c>
      <c r="L68" s="126" t="s">
        <v>1148</v>
      </c>
      <c r="M68" s="181">
        <v>1</v>
      </c>
      <c r="N68" s="126" t="s">
        <v>27</v>
      </c>
      <c r="O68" s="126" t="s">
        <v>1148</v>
      </c>
      <c r="P68" s="81"/>
    </row>
    <row r="69" spans="1:16" s="7" customFormat="1" ht="24.75" customHeight="1" outlineLevel="1" x14ac:dyDescent="0.25">
      <c r="A69" s="144">
        <v>22</v>
      </c>
      <c r="B69" s="124" t="s">
        <v>2681</v>
      </c>
      <c r="C69" s="126" t="s">
        <v>31</v>
      </c>
      <c r="D69" s="123" t="s">
        <v>2751</v>
      </c>
      <c r="E69" s="145">
        <v>40171</v>
      </c>
      <c r="F69" s="145">
        <v>40178</v>
      </c>
      <c r="G69" s="172">
        <f t="shared" si="2"/>
        <v>0.23333333333333334</v>
      </c>
      <c r="H69" s="124" t="s">
        <v>2793</v>
      </c>
      <c r="I69" s="123" t="s">
        <v>453</v>
      </c>
      <c r="J69" s="123" t="s">
        <v>984</v>
      </c>
      <c r="K69" s="125" t="s">
        <v>2798</v>
      </c>
      <c r="L69" s="126" t="s">
        <v>1148</v>
      </c>
      <c r="M69" s="181">
        <v>1</v>
      </c>
      <c r="N69" s="126" t="s">
        <v>27</v>
      </c>
      <c r="O69" s="126" t="s">
        <v>1148</v>
      </c>
      <c r="P69" s="81"/>
    </row>
    <row r="70" spans="1:16" s="7" customFormat="1" ht="24.75" customHeight="1" outlineLevel="1" x14ac:dyDescent="0.25">
      <c r="A70" s="144">
        <v>23</v>
      </c>
      <c r="B70" s="124" t="s">
        <v>2681</v>
      </c>
      <c r="C70" s="126" t="s">
        <v>31</v>
      </c>
      <c r="D70" s="123" t="s">
        <v>2752</v>
      </c>
      <c r="E70" s="145">
        <v>39815</v>
      </c>
      <c r="F70" s="145">
        <v>40162</v>
      </c>
      <c r="G70" s="172">
        <f t="shared" si="2"/>
        <v>11.566666666666666</v>
      </c>
      <c r="H70" s="124" t="s">
        <v>2799</v>
      </c>
      <c r="I70" s="123" t="s">
        <v>453</v>
      </c>
      <c r="J70" s="123" t="s">
        <v>984</v>
      </c>
      <c r="K70" s="125">
        <v>7876890</v>
      </c>
      <c r="L70" s="126" t="s">
        <v>1148</v>
      </c>
      <c r="M70" s="181">
        <v>1</v>
      </c>
      <c r="N70" s="126" t="s">
        <v>27</v>
      </c>
      <c r="O70" s="126" t="s">
        <v>1148</v>
      </c>
      <c r="P70" s="81"/>
    </row>
    <row r="71" spans="1:16" s="7" customFormat="1" ht="24.75" customHeight="1" outlineLevel="1" x14ac:dyDescent="0.25">
      <c r="A71" s="144">
        <v>24</v>
      </c>
      <c r="B71" s="124" t="s">
        <v>2681</v>
      </c>
      <c r="C71" s="126" t="s">
        <v>31</v>
      </c>
      <c r="D71" s="123" t="s">
        <v>2753</v>
      </c>
      <c r="E71" s="145">
        <v>39433</v>
      </c>
      <c r="F71" s="145">
        <v>39447</v>
      </c>
      <c r="G71" s="172">
        <f t="shared" si="2"/>
        <v>0.46666666666666667</v>
      </c>
      <c r="H71" s="124" t="s">
        <v>2800</v>
      </c>
      <c r="I71" s="123" t="s">
        <v>453</v>
      </c>
      <c r="J71" s="123" t="s">
        <v>984</v>
      </c>
      <c r="K71" s="125">
        <v>4982100</v>
      </c>
      <c r="L71" s="126" t="s">
        <v>1148</v>
      </c>
      <c r="M71" s="181">
        <v>1</v>
      </c>
      <c r="N71" s="126" t="s">
        <v>27</v>
      </c>
      <c r="O71" s="126" t="s">
        <v>1148</v>
      </c>
      <c r="P71" s="81"/>
    </row>
    <row r="72" spans="1:16" s="7" customFormat="1" ht="24.75" customHeight="1" outlineLevel="1" x14ac:dyDescent="0.25">
      <c r="A72" s="144">
        <v>25</v>
      </c>
      <c r="B72" s="124" t="s">
        <v>2681</v>
      </c>
      <c r="C72" s="126" t="s">
        <v>31</v>
      </c>
      <c r="D72" s="123" t="s">
        <v>2754</v>
      </c>
      <c r="E72" s="145">
        <v>38013</v>
      </c>
      <c r="F72" s="145">
        <v>38352</v>
      </c>
      <c r="G72" s="172">
        <f t="shared" si="2"/>
        <v>11.3</v>
      </c>
      <c r="H72" s="124" t="s">
        <v>2801</v>
      </c>
      <c r="I72" s="123" t="s">
        <v>453</v>
      </c>
      <c r="J72" s="123" t="s">
        <v>984</v>
      </c>
      <c r="K72" s="125" t="s">
        <v>2802</v>
      </c>
      <c r="L72" s="126" t="s">
        <v>1148</v>
      </c>
      <c r="M72" s="181">
        <v>1</v>
      </c>
      <c r="N72" s="126" t="s">
        <v>27</v>
      </c>
      <c r="O72" s="126" t="s">
        <v>1148</v>
      </c>
      <c r="P72" s="81"/>
    </row>
    <row r="73" spans="1:16" s="7" customFormat="1" ht="24.75" customHeight="1" outlineLevel="1" x14ac:dyDescent="0.25">
      <c r="A73" s="144">
        <v>26</v>
      </c>
      <c r="B73" s="124" t="s">
        <v>2681</v>
      </c>
      <c r="C73" s="126" t="s">
        <v>31</v>
      </c>
      <c r="D73" s="123" t="s">
        <v>2755</v>
      </c>
      <c r="E73" s="145" t="s">
        <v>2756</v>
      </c>
      <c r="F73" s="145" t="s">
        <v>2757</v>
      </c>
      <c r="G73" s="172">
        <f t="shared" si="2"/>
        <v>6.0333333333333332</v>
      </c>
      <c r="H73" s="124" t="s">
        <v>2803</v>
      </c>
      <c r="I73" s="123" t="s">
        <v>453</v>
      </c>
      <c r="J73" s="123" t="s">
        <v>984</v>
      </c>
      <c r="K73" s="125">
        <v>196015234</v>
      </c>
      <c r="L73" s="126" t="s">
        <v>1148</v>
      </c>
      <c r="M73" s="181">
        <v>1</v>
      </c>
      <c r="N73" s="126" t="s">
        <v>27</v>
      </c>
      <c r="O73" s="126" t="s">
        <v>26</v>
      </c>
      <c r="P73" s="81"/>
    </row>
    <row r="74" spans="1:16" s="7" customFormat="1" ht="24.75" customHeight="1" outlineLevel="1" x14ac:dyDescent="0.25">
      <c r="A74" s="144">
        <v>27</v>
      </c>
      <c r="B74" s="124" t="s">
        <v>2681</v>
      </c>
      <c r="C74" s="126" t="s">
        <v>31</v>
      </c>
      <c r="D74" s="123" t="s">
        <v>2758</v>
      </c>
      <c r="E74" s="145" t="s">
        <v>2759</v>
      </c>
      <c r="F74" s="145" t="s">
        <v>2760</v>
      </c>
      <c r="G74" s="172">
        <f t="shared" si="2"/>
        <v>5.0666666666666664</v>
      </c>
      <c r="H74" s="124" t="s">
        <v>2803</v>
      </c>
      <c r="I74" s="123" t="s">
        <v>453</v>
      </c>
      <c r="J74" s="123" t="s">
        <v>984</v>
      </c>
      <c r="K74" s="125">
        <v>1236434386</v>
      </c>
      <c r="L74" s="126" t="s">
        <v>1148</v>
      </c>
      <c r="M74" s="181">
        <v>1</v>
      </c>
      <c r="N74" s="126" t="s">
        <v>27</v>
      </c>
      <c r="O74" s="126" t="s">
        <v>26</v>
      </c>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t="s">
        <v>2724</v>
      </c>
      <c r="E114" s="145">
        <v>44167</v>
      </c>
      <c r="F114" s="145">
        <v>44773</v>
      </c>
      <c r="G114" s="172">
        <f>IF(AND(E114&lt;&gt;"",F114&lt;&gt;""),((F114-E114)/30),"")</f>
        <v>20.2</v>
      </c>
      <c r="H114" s="124" t="s">
        <v>2725</v>
      </c>
      <c r="I114" s="123" t="s">
        <v>453</v>
      </c>
      <c r="J114" s="123" t="s">
        <v>984</v>
      </c>
      <c r="K114" s="125">
        <v>2527174916</v>
      </c>
      <c r="L114" s="102">
        <f>+IF(AND(K114&gt;0,O114="Ejecución"),(K114/877802)*Tabla283[[#This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123" t="s">
        <v>2805</v>
      </c>
      <c r="E115" s="145">
        <v>44174</v>
      </c>
      <c r="F115" s="145">
        <v>44773</v>
      </c>
      <c r="G115" s="172">
        <f t="shared" ref="G115:G160" si="3">IF(AND(E115&lt;&gt;"",F115&lt;&gt;""),((F115-E115)/30),"")</f>
        <v>19.966666666666665</v>
      </c>
      <c r="H115" s="124" t="s">
        <v>2804</v>
      </c>
      <c r="I115" s="123" t="s">
        <v>220</v>
      </c>
      <c r="J115" s="123" t="s">
        <v>508</v>
      </c>
      <c r="K115" s="68">
        <v>8996552672</v>
      </c>
      <c r="L115" s="102">
        <f>+IF(AND(K115&gt;0,O115="Ejecución"),(K115/877802)*Tabla283[[#This Row],[% participación]],IF(AND(K115&gt;0,O115&lt;&gt;"Ejecución"),"-",""))</f>
        <v>10248.954402017767</v>
      </c>
      <c r="M115" s="126" t="s">
        <v>1148</v>
      </c>
      <c r="N115" s="181">
        <f>+IF(M116="No",1,IF(M116="Si","Ingrese %",""))</f>
        <v>1</v>
      </c>
      <c r="O115" s="177" t="s">
        <v>1150</v>
      </c>
      <c r="P115" s="80"/>
    </row>
    <row r="116" spans="1:16" s="6" customFormat="1" ht="24.75" customHeight="1" x14ac:dyDescent="0.25">
      <c r="A116" s="143">
        <v>3</v>
      </c>
      <c r="B116" s="175" t="s">
        <v>2672</v>
      </c>
      <c r="C116" s="176" t="s">
        <v>31</v>
      </c>
      <c r="D116" s="123" t="s">
        <v>2806</v>
      </c>
      <c r="E116" s="145">
        <v>44176</v>
      </c>
      <c r="F116" s="145">
        <v>44773</v>
      </c>
      <c r="G116" s="172">
        <f t="shared" si="3"/>
        <v>19.899999999999999</v>
      </c>
      <c r="H116" s="124" t="s">
        <v>2804</v>
      </c>
      <c r="I116" s="123" t="s">
        <v>220</v>
      </c>
      <c r="J116" s="123" t="s">
        <v>507</v>
      </c>
      <c r="K116" s="68">
        <v>8109888103</v>
      </c>
      <c r="L116" s="102">
        <f>+IF(AND(K116&gt;0,O116="Ejecución"),(K116/877802)*Tabla283[[#This Row],[% participación]],IF(AND(K116&gt;0,O116&lt;&gt;"Ejecución"),"-",""))</f>
        <v>9238.8580830301144</v>
      </c>
      <c r="M116" s="126"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46" t="s">
        <v>2675</v>
      </c>
      <c r="J179" s="247"/>
      <c r="K179" s="247"/>
      <c r="L179" s="248"/>
      <c r="M179" s="178">
        <v>2.5000000000000001E-2</v>
      </c>
      <c r="O179" s="8"/>
      <c r="Q179" s="19"/>
      <c r="R179" s="19"/>
      <c r="S179" s="179">
        <f>IF(M179&gt;0,SUM(L179+M179),"")</f>
        <v>2.5000000000000001E-2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16520020.440000001</v>
      </c>
      <c r="F185" s="94"/>
      <c r="G185" s="95"/>
      <c r="H185" s="90"/>
      <c r="I185" s="92" t="s">
        <v>2632</v>
      </c>
      <c r="J185" s="184">
        <f>M179</f>
        <v>2.5000000000000001E-2</v>
      </c>
      <c r="K185" s="250" t="s">
        <v>2633</v>
      </c>
      <c r="L185" s="250"/>
      <c r="M185" s="96">
        <f>+J185*K20</f>
        <v>19666691</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41752</v>
      </c>
      <c r="D193" s="5"/>
      <c r="E193" s="127">
        <v>780</v>
      </c>
      <c r="F193" s="5"/>
      <c r="G193" s="5"/>
      <c r="H193" s="127" t="s">
        <v>2807</v>
      </c>
      <c r="J193" s="5"/>
      <c r="K193" s="128">
        <v>38013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2808</v>
      </c>
      <c r="J211" s="27" t="s">
        <v>2627</v>
      </c>
      <c r="K211" s="195" t="s">
        <v>2808</v>
      </c>
      <c r="L211" s="21"/>
      <c r="M211" s="21"/>
      <c r="N211" s="21"/>
      <c r="O211" s="8"/>
    </row>
    <row r="212" spans="1:15" x14ac:dyDescent="0.25">
      <c r="A212" s="9"/>
      <c r="B212" s="27" t="s">
        <v>2624</v>
      </c>
      <c r="C212" s="127" t="s">
        <v>2807</v>
      </c>
      <c r="D212" s="21"/>
      <c r="G212" s="27" t="s">
        <v>2626</v>
      </c>
      <c r="H212" s="195">
        <v>3017918438</v>
      </c>
      <c r="J212" s="27" t="s">
        <v>2628</v>
      </c>
      <c r="K212" s="127" t="s">
        <v>2809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7" zoomScale="70" zoomScaleNormal="70"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71"/>
      <c r="I20" s="149"/>
      <c r="J20" s="150"/>
      <c r="K20" s="151"/>
      <c r="L20" s="152"/>
      <c r="M20" s="152"/>
      <c r="N20" s="135">
        <f>+(M20-L20)/30</f>
        <v>0</v>
      </c>
      <c r="O20" s="138"/>
      <c r="U20" s="134"/>
      <c r="V20" s="107">
        <f ca="1">NOW()</f>
        <v>44193.556236458331</v>
      </c>
      <c r="W20" s="107">
        <f ca="1">NOW()</f>
        <v>44193.556236458331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ref="N117:N158" si="4">+IF(M117="No",1,IF(M117="Si","Ingrese %",""))</f>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2671</v>
      </c>
      <c r="C177" s="249"/>
      <c r="D177" s="249"/>
      <c r="E177" s="24">
        <v>0.02</v>
      </c>
      <c r="F177" s="178"/>
      <c r="G177" s="179" t="str">
        <f>IF(F177&gt;0,SUM(E177+F177),"")</f>
        <v/>
      </c>
      <c r="H177" s="5"/>
      <c r="I177" s="246" t="s">
        <v>2675</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95"/>
      <c r="J209" s="27" t="s">
        <v>2627</v>
      </c>
      <c r="K209" s="195"/>
      <c r="L209" s="21"/>
      <c r="M209" s="21"/>
      <c r="N209" s="21"/>
      <c r="O209" s="8"/>
    </row>
    <row r="210" spans="1:15" x14ac:dyDescent="0.25">
      <c r="A210" s="9"/>
      <c r="B210" s="27" t="s">
        <v>2624</v>
      </c>
      <c r="C210" s="127"/>
      <c r="D210" s="21"/>
      <c r="G210" s="27" t="s">
        <v>2626</v>
      </c>
      <c r="H210" s="195"/>
      <c r="J210" s="27" t="s">
        <v>2628</v>
      </c>
      <c r="K210" s="12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C14" sqref="C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71"/>
      <c r="I20" s="149"/>
      <c r="J20" s="150"/>
      <c r="K20" s="151"/>
      <c r="L20" s="152"/>
      <c r="M20" s="152"/>
      <c r="N20" s="135">
        <f>+(M20-L20)/30</f>
        <v>0</v>
      </c>
      <c r="O20" s="138"/>
      <c r="U20" s="134"/>
      <c r="V20" s="107">
        <f ca="1">NOW()</f>
        <v>44193.556236458331</v>
      </c>
      <c r="W20" s="107">
        <f ca="1">NOW()</f>
        <v>44193.556236458331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2672</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2671</v>
      </c>
      <c r="C179" s="249"/>
      <c r="D179" s="249"/>
      <c r="E179" s="24">
        <v>0.02</v>
      </c>
      <c r="F179" s="178"/>
      <c r="G179" s="179" t="str">
        <f>IF(F179&gt;0,SUM(E179+F179),"")</f>
        <v/>
      </c>
      <c r="H179" s="5"/>
      <c r="I179" s="246" t="s">
        <v>2675</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44193.556236458331</v>
      </c>
      <c r="W20" s="107">
        <f ca="1">NOW()</f>
        <v>44193.556236458331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2671</v>
      </c>
      <c r="C177" s="249"/>
      <c r="D177" s="249"/>
      <c r="E177" s="24">
        <v>0.02</v>
      </c>
      <c r="F177" s="178"/>
      <c r="G177" s="179" t="str">
        <f>IF(F177&gt;0,SUM(E177+F177),"")</f>
        <v/>
      </c>
      <c r="H177" s="5"/>
      <c r="I177" s="246" t="s">
        <v>2673</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44193.556236458331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44193.556236458331</v>
      </c>
      <c r="W20" s="107">
        <f ca="1">NOW()</f>
        <v>44193.556236458331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2672</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2672</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2672</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2672</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2672</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2672</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2672</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2672</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2672</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2672</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2672</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2672</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2672</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2672</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2672</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2672</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2672</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2672</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2672</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2672</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2672</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2672</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2672</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2672</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2672</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2672</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2672</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2672</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2672</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2672</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2672</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2672</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2672</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2672</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2672</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2672</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2672</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2672</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2672</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2672</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2672</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2672</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2672</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2672</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2672</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c r="G179" s="179" t="str">
        <f>IF(F179&gt;0,SUM(E179+F179),"")</f>
        <v/>
      </c>
      <c r="H179" s="5"/>
      <c r="I179" s="246" t="s">
        <v>2673</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2020-12-28T18:22:02Z</cp:lastPrinted>
  <dcterms:created xsi:type="dcterms:W3CDTF">2020-10-14T21:57:42Z</dcterms:created>
  <dcterms:modified xsi:type="dcterms:W3CDTF">2020-12-28T19:54:21Z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