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<sst xmlns="http://schemas.openxmlformats.org/spreadsheetml/2006/main" count="3080" uniqueCount="2698">
  <si>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</si>
  <si>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</si>
  <si>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</si>
  <si>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</si>
  <si>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</si>
  <si>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</si>
  <si>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</si>
  <si>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</si>
  <si>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</si>
  <si>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</si>
  <si>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</si>
  <si>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</si>
  <si>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</si>
  <si>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</si>
  <si>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</si>
  <si>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</si>
  <si>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</si>
  <si>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</si>
  <si>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</si>
  <si>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</si>
  <si>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</si>
  <si>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</si>
  <si>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</si>
  <si>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</si>
  <si>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</si>
  <si>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</si>
  <si>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</si>
  <si>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</si>
  <si>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</si>
  <si>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</si>
  <si>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</si>
  <si>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</si>
  <si>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</si>
  <si>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</si>
  <si>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</si>
  <si>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</si>
  <si>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</si>
  <si>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</si>
  <si>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</si>
  <si>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</si>
  <si>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</si>
  <si>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</si>
  <si>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</si>
  <si>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</si>
  <si>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</si>
  <si>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</si>
  <si>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</si>
  <si>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</si>
  <si>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</si>
  <si>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</si>
  <si>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</si>
  <si>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</si>
  <si>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</si>
  <si>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</si>
  <si>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</si>
  <si>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</si>
  <si>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</si>
  <si>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</si>
  <si>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</si>
  <si>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</si>
  <si>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</si>
  <si>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</si>
  <si>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</si>
  <si>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</si>
  <si>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</si>
  <si>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</si>
  <si>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</si>
  <si>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</si>
  <si>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</si>
  <si>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</si>
  <si>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</si>
  <si>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</si>
  <si>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</si>
  <si>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</si>
  <si>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</si>
  <si>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</si>
  <si>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</si>
  <si>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</si>
  <si>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</si>
  <si>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</si>
  <si>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</si>
  <si>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</si>
  <si>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</si>
  <si>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</si>
  <si>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</si>
  <si>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</si>
  <si>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</si>
  <si>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</si>
  <si>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</si>
  <si>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</si>
  <si>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</si>
  <si>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</si>
  <si>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</si>
  <si>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</si>
  <si>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</si>
  <si>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</si>
  <si>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</si>
  <si>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</si>
  <si>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</si>
  <si>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</si>
  <si>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</si>
  <si>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</si>
  <si>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</si>
  <si>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</si>
  <si>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</si>
  <si>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</si>
  <si>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</si>
  <si>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</si>
  <si>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</si>
  <si>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</si>
  <si>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</si>
  <si>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</si>
  <si>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</si>
  <si>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</si>
  <si>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</si>
  <si>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</si>
  <si>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</si>
  <si>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</si>
  <si>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</si>
  <si>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</si>
  <si>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</si>
  <si>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</si>
  <si>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</si>
  <si>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</si>
  <si>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</si>
  <si>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</si>
  <si>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</si>
  <si>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</si>
  <si>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</si>
  <si>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</si>
  <si>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</si>
  <si>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</si>
  <si>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</si>
  <si>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</si>
  <si>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</si>
  <si>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</si>
  <si>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</si>
  <si>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</si>
  <si>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</si>
  <si>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</si>
  <si>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</si>
  <si>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</si>
  <si>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</si>
  <si>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</si>
  <si>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</si>
  <si>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</si>
  <si>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</si>
  <si>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</si>
  <si>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</si>
  <si>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</si>
  <si>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</si>
  <si>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</si>
  <si>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</si>
  <si>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</si>
  <si>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</si>
  <si>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</si>
  <si>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</si>
  <si>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</si>
  <si>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</si>
  <si>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</si>
  <si>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</si>
  <si>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</si>
  <si>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</si>
  <si>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</si>
  <si>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</si>
  <si>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</si>
  <si>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</si>
  <si>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</si>
  <si>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</si>
  <si>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</si>
  <si>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</si>
  <si>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</si>
  <si>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</si>
  <si>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</si>
  <si>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</si>
  <si>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</si>
  <si>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</si>
  <si>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</si>
  <si>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</si>
  <si>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</si>
  <si>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</si>
  <si>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</si>
  <si>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</si>
  <si>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</si>
  <si>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</si>
  <si>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</si>
  <si>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</si>
  <si>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</si>
  <si>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</si>
  <si>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</si>
  <si>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</si>
  <si>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</si>
  <si>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</si>
  <si>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</si>
  <si>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</si>
  <si>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</si>
  <si>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</si>
  <si>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</si>
  <si>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</si>
  <si>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</si>
  <si>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</si>
  <si>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</si>
  <si>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</si>
  <si>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</si>
  <si>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</si>
  <si>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</si>
  <si>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</si>
  <si>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</si>
  <si>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</si>
  <si>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</si>
  <si>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</si>
  <si>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</si>
  <si>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</si>
  <si>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</si>
  <si>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</si>
  <si>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</si>
  <si>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</si>
  <si>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</si>
  <si>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</si>
  <si>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</si>
  <si>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</si>
  <si>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</si>
  <si>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</si>
  <si>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</si>
  <si>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</si>
  <si>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</si>
  <si>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</si>
  <si>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</si>
  <si>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</si>
  <si>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</si>
  <si>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</si>
  <si>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</si>
  <si>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</si>
  <si>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</si>
  <si>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</si>
  <si>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</si>
  <si>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</si>
  <si>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</si>
  <si>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</si>
  <si>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</si>
  <si>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</si>
  <si>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</si>
  <si>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</si>
  <si>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</si>
  <si>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</si>
  <si>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</si>
  <si>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</si>
  <si>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</si>
  <si>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</si>
  <si>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</si>
  <si>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</si>
  <si>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</si>
  <si>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</si>
  <si>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</si>
  <si>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</si>
  <si>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</si>
  <si>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</si>
  <si>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</si>
  <si>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</si>
  <si>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</si>
  <si>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</si>
  <si>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</si>
  <si>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</si>
  <si>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</si>
  <si>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</si>
  <si>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</si>
  <si>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</si>
  <si>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</si>
  <si>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</si>
  <si>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</si>
  <si>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</si>
  <si>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</si>
  <si>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</si>
  <si>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</si>
  <si>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</si>
  <si>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</si>
  <si>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</si>
  <si>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</si>
  <si>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</si>
  <si>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</si>
  <si>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</si>
  <si>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</si>
  <si>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</si>
  <si>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</si>
  <si>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</si>
  <si>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</si>
  <si>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</si>
  <si>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</si>
  <si>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</si>
  <si>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</si>
  <si>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</si>
  <si>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</si>
  <si>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</si>
  <si>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</si>
  <si>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</si>
  <si>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</si>
  <si>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</si>
  <si>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</si>
  <si>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</si>
  <si>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</si>
  <si>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</si>
  <si>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</si>
  <si>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</si>
  <si>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</si>
  <si>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</si>
  <si>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</si>
  <si>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</si>
  <si>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</si>
  <si>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</si>
  <si>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</si>
  <si>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</si>
  <si>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</si>
  <si>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</si>
  <si>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</si>
  <si>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</si>
  <si>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</si>
  <si>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</si>
  <si>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</si>
  <si>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</si>
  <si>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</si>
  <si>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</si>
  <si>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</si>
  <si>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</si>
  <si>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</si>
  <si>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</si>
  <si>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</si>
  <si>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</si>
  <si>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</si>
  <si>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</si>
  <si>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</si>
  <si>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</si>
  <si>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</si>
  <si>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</si>
  <si>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</si>
  <si>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</si>
  <si>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</si>
  <si>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</si>
  <si>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</si>
  <si>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</si>
  <si>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</si>
  <si>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</si>
  <si>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</si>
  <si>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</si>
  <si>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</si>
  <si>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</si>
  <si>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</si>
  <si>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</si>
  <si>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</si>
  <si>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</si>
  <si>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</si>
  <si>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</si>
  <si>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</si>
  <si>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</si>
  <si>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</si>
  <si>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</si>
  <si>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</si>
  <si>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</si>
  <si>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</si>
  <si>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</si>
  <si>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</si>
  <si>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</si>
  <si>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</si>
  <si>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</si>
  <si>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</si>
  <si>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</si>
  <si>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</si>
  <si>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</si>
  <si>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</si>
  <si>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</si>
  <si>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</si>
  <si>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</si>
  <si>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</si>
  <si>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</si>
  <si>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</si>
  <si>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</si>
  <si>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</si>
  <si>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</si>
  <si>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</si>
  <si>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</si>
  <si>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</si>
  <si>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</si>
  <si>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</si>
  <si>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</si>
  <si>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</si>
  <si>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</si>
  <si>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</si>
  <si>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</si>
  <si>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</si>
  <si>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</si>
  <si>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</si>
  <si>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</si>
  <si>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</si>
  <si>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</si>
  <si>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</si>
  <si>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</si>
  <si>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</si>
  <si>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</si>
  <si>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</si>
  <si>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</si>
  <si>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</si>
  <si>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</si>
  <si>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</si>
  <si>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</si>
  <si>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</si>
  <si>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</si>
  <si>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</si>
  <si>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</si>
  <si>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</si>
  <si>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</si>
  <si>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</si>
  <si>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</si>
  <si>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</si>
  <si>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</si>
  <si>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</si>
  <si>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</si>
  <si>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</si>
  <si>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</si>
  <si>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</si>
  <si>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</si>
  <si>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</si>
  <si>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</si>
  <si>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</si>
  <si>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</si>
  <si>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</si>
  <si>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</si>
  <si>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</si>
  <si>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</si>
  <si>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</si>
  <si>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</si>
  <si>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</si>
  <si>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</si>
  <si>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</si>
  <si>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</si>
  <si>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</si>
  <si>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</si>
  <si>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</si>
  <si>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</si>
  <si>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</si>
  <si>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</si>
  <si>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</si>
  <si>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</si>
  <si>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</si>
  <si>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</si>
  <si>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</si>
  <si>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</si>
  <si>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</si>
  <si>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</si>
  <si>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</si>
  <si>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</si>
  <si>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</si>
  <si>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</si>
  <si>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</si>
  <si>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</si>
  <si>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</si>
  <si>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</si>
  <si>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</si>
  <si>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</si>
  <si>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</si>
  <si>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</si>
  <si>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</si>
  <si>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</si>
  <si>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</si>
  <si>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</si>
  <si>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</si>
  <si>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</si>
  <si>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</si>
  <si>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</si>
  <si>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</si>
  <si>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</si>
  <si>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</si>
  <si>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</si>
  <si>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</si>
  <si>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</si>
  <si>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</si>
  <si>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</si>
  <si>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</si>
  <si>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</si>
  <si>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</si>
  <si>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</si>
  <si>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</si>
  <si>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</si>
  <si>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</si>
  <si>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</si>
  <si>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</si>
  <si>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</si>
  <si>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</si>
  <si>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</si>
  <si>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</si>
  <si>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</si>
  <si>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</si>
  <si>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</si>
  <si>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</si>
  <si>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</si>
  <si>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</si>
  <si>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</si>
  <si>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</si>
  <si>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</si>
  <si>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</si>
  <si>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</si>
  <si>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</si>
  <si>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</si>
  <si>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</si>
  <si>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</si>
  <si>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</si>
  <si>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</si>
  <si>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</si>
  <si>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</si>
  <si>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</si>
  <si>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</si>
  <si>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</si>
  <si>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</si>
  <si>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</si>
  <si>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</si>
  <si>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</si>
  <si>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</si>
  <si>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</si>
  <si>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</si>
  <si>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</si>
  <si>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</si>
  <si>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</si>
  <si>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</si>
  <si>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</si>
  <si>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</si>
  <si>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</si>
  <si>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</si>
  <si>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</si>
  <si>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</si>
  <si>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</si>
  <si>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</si>
  <si>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</si>
  <si>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</si>
  <si>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</si>
  <si>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</si>
  <si>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</si>
  <si>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</si>
  <si>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</si>
  <si>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</si>
  <si>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</si>
  <si>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</si>
  <si>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</si>
  <si>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</si>
  <si>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</si>
  <si>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</si>
  <si>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</si>
  <si>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</si>
  <si>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</si>
  <si>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</si>
  <si>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</si>
  <si>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</si>
  <si>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</si>
  <si>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</si>
  <si>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</si>
  <si>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</si>
  <si>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</si>
  <si>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</si>
  <si>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</si>
  <si>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</si>
  <si>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</si>
  <si>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</si>
  <si>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</si>
  <si>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</si>
  <si>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</si>
  <si>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</si>
  <si>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</si>
  <si>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</si>
  <si>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</si>
  <si>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</si>
  <si>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</si>
  <si>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</si>
  <si>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</si>
  <si>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</si>
  <si>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</si>
  <si>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</si>
  <si>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</si>
  <si>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</si>
  <si>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</si>
  <si>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</si>
  <si>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</si>
  <si>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</si>
  <si>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</si>
  <si>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</si>
  <si>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</si>
  <si>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</si>
  <si>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</si>
  <si>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</si>
  <si>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</si>
  <si>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</si>
  <si>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</si>
  <si>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</si>
  <si>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</si>
  <si>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</si>
  <si>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</si>
  <si>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</si>
  <si>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</si>
  <si>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</si>
  <si>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</si>
  <si>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</si>
  <si>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</si>
  <si>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</si>
  <si>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</si>
  <si>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</si>
  <si>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</si>
  <si>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</si>
  <si>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</si>
  <si>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</si>
  <si>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</si>
  <si>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</si>
  <si>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</si>
  <si>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</si>
  <si>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</si>
  <si>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</si>
  <si>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</si>
  <si>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</si>
  <si>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</si>
  <si>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</si>
  <si>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</si>
  <si>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</si>
  <si>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</si>
  <si>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</si>
  <si>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</si>
  <si>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</si>
  <si>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</si>
  <si>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</si>
  <si>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</si>
  <si>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</si>
  <si>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</si>
  <si>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</si>
  <si>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</si>
  <si>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</si>
  <si>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</si>
  <si>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</si>
  <si>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</si>
  <si>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</si>
  <si>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</si>
  <si>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</si>
  <si>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</si>
  <si>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</si>
  <si>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</si>
  <si>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</si>
  <si>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</si>
  <si>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</si>
  <si>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</si>
  <si>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</si>
  <si>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</si>
  <si>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</si>
  <si>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</si>
  <si>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</si>
  <si>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</si>
  <si>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</si>
  <si>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</si>
  <si>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</si>
  <si>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</si>
  <si>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</si>
  <si>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</si>
  <si>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</si>
  <si>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</si>
  <si>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</si>
  <si>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</si>
  <si>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</si>
  <si>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</si>
  <si>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</si>
  <si>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</si>
  <si>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</si>
  <si>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</si>
  <si>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</si>
  <si>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</si>
  <si>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</si>
  <si>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</si>
  <si>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</si>
  <si>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</si>
  <si>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</si>
  <si>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</si>
  <si>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</si>
  <si>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</si>
  <si>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</si>
  <si>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</si>
  <si>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</si>
  <si>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</si>
  <si>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</si>
  <si>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</si>
  <si>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</si>
  <si>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</si>
  <si>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</si>
  <si>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</si>
  <si>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</si>
  <si>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</si>
  <si>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</si>
  <si>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</si>
  <si>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</si>
  <si>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</si>
  <si>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</si>
  <si>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</si>
  <si>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</si>
  <si>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</si>
  <si>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</si>
  <si>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</si>
  <si>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</si>
  <si>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</si>
  <si>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</si>
  <si>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</si>
  <si>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</si>
  <si>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</si>
  <si>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</si>
  <si>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</si>
  <si>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</si>
  <si>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</si>
  <si>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</si>
  <si>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</si>
  <si>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</si>
  <si>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</si>
  <si>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</si>
  <si>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</si>
  <si>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</si>
  <si>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</si>
  <si>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</si>
  <si>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</si>
  <si>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</si>
  <si>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</si>
  <si>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</si>
  <si>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</si>
  <si>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</si>
  <si>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</si>
  <si>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</si>
  <si>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</si>
  <si>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</si>
  <si>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</si>
  <si>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</si>
  <si>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</si>
  <si>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</si>
  <si>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</si>
  <si>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</si>
  <si>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</si>
  <si>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</si>
  <si>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</si>
  <si>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</si>
  <si>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</si>
  <si>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</si>
  <si>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</si>
  <si>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</si>
  <si>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</si>
  <si>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</si>
  <si>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</si>
  <si>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</si>
  <si>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</si>
  <si>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</si>
  <si>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</si>
  <si>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</si>
  <si>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</si>
  <si>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</si>
  <si>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</si>
  <si>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</si>
  <si>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</si>
  <si>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</si>
  <si>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</si>
  <si>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</si>
  <si>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</si>
  <si>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</si>
  <si>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</si>
  <si>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</si>
  <si>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</si>
  <si>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</si>
  <si>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</si>
  <si>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</si>
  <si>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</si>
  <si>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</si>
  <si>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</si>
  <si>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</si>
  <si>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</si>
  <si>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</si>
  <si>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</si>
  <si>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</si>
  <si>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</si>
  <si>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</si>
  <si>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</si>
  <si>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</si>
  <si>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</si>
  <si>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</si>
  <si>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</si>
  <si>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</si>
  <si>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</si>
  <si>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</si>
  <si>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</si>
  <si>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</si>
  <si>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</si>
  <si>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</si>
  <si>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</si>
  <si>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</si>
  <si>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</si>
  <si>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</si>
  <si>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</si>
  <si>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</si>
  <si>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</si>
  <si>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</si>
  <si>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</si>
  <si>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</si>
  <si>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</si>
  <si>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</si>
  <si>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</si>
  <si>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</si>
  <si>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</si>
  <si>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</si>
  <si>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</si>
  <si>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</si>
  <si>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</si>
  <si>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</si>
  <si>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</si>
  <si>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</si>
  <si>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</si>
  <si>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</si>
  <si>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</si>
  <si>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</si>
  <si>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</si>
  <si>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</si>
  <si>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</si>
  <si>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</si>
  <si>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</si>
  <si>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</si>
  <si>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</si>
  <si>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</si>
  <si>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</si>
  <si>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</si>
  <si>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</si>
  <si>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</si>
  <si>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</si>
  <si>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</si>
  <si>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</si>
  <si>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</si>
  <si>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</si>
  <si>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</si>
  <si>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</si>
  <si>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</si>
  <si>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</si>
  <si>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</si>
  <si>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</si>
  <si>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</si>
  <si>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</si>
  <si>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</si>
  <si>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</si>
  <si>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</si>
  <si>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</si>
  <si>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</si>
  <si>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</si>
  <si>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</si>
  <si>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</si>
  <si>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</si>
  <si>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</si>
  <si>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</si>
  <si>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</si>
  <si>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</si>
  <si>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</si>
  <si>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</si>
  <si>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</si>
  <si>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</si>
  <si>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</si>
  <si>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</si>
  <si>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</si>
  <si>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</si>
  <si>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</si>
  <si>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</si>
  <si>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</si>
  <si>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</si>
  <si>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</si>
  <si>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</si>
  <si>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</si>
  <si>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</si>
  <si>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</si>
  <si>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</si>
  <si>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</si>
  <si>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</si>
  <si>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</si>
  <si>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</si>
  <si>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</si>
  <si>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</si>
  <si>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</si>
  <si>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</si>
  <si>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</si>
  <si>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</si>
  <si>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</si>
  <si>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</si>
  <si>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</si>
  <si>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</si>
  <si>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</si>
  <si>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</si>
  <si>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</si>
  <si>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</si>
  <si>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</si>
  <si>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</si>
  <si>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</si>
  <si>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</si>
  <si>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</si>
  <si>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</si>
  <si>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</si>
  <si>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</si>
  <si>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</si>
  <si>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</si>
  <si>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</si>
  <si>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</si>
  <si>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</si>
  <si>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</si>
  <si>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</si>
  <si>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</si>
  <si>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</si>
  <si>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</si>
  <si>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</si>
  <si>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</si>
  <si>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</si>
  <si>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</si>
  <si>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</si>
  <si>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</si>
  <si>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</si>
  <si>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</si>
  <si>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</si>
  <si>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</si>
  <si>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</si>
  <si>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</si>
  <si>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</si>
  <si>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</si>
  <si>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</si>
  <si>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</si>
  <si>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</si>
  <si>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</si>
  <si>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</si>
  <si>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</si>
  <si>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</si>
  <si>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</si>
  <si>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</si>
  <si>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</si>
  <si>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</si>
  <si>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</si>
  <si>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</si>
  <si>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</si>
  <si>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</si>
  <si>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</si>
  <si>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</si>
  <si>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</si>
  <si>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</si>
  <si>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</si>
  <si>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</si>
  <si>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</si>
  <si>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</si>
  <si>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</si>
  <si>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</si>
  <si>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</si>
  <si>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</si>
  <si>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</si>
  <si>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</si>
  <si>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</si>
  <si>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</si>
  <si>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</si>
  <si>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</si>
  <si>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</si>
  <si>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</si>
  <si>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</si>
  <si>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</si>
  <si>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</si>
  <si>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</si>
  <si>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</si>
  <si>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</si>
  <si>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</si>
  <si>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</si>
  <si>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</si>
  <si>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</si>
  <si>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</si>
  <si>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</si>
  <si>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</si>
  <si>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</si>
  <si>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</si>
  <si>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</si>
  <si>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</si>
  <si>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</si>
  <si>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</si>
  <si>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</si>
  <si>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</si>
  <si>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</si>
  <si>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</si>
  <si>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</si>
  <si>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</si>
  <si>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</si>
  <si>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</si>
  <si>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</si>
  <si>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</si>
  <si>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</si>
  <si>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</si>
  <si>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</si>
  <si>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</si>
  <si>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</si>
  <si>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</si>
  <si>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</si>
  <si>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</si>
  <si>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</si>
  <si>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</si>
  <si>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</si>
  <si>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</si>
  <si>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</si>
  <si>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</si>
  <si>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</si>
  <si>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</si>
  <si>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</si>
  <si>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</si>
  <si>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</si>
  <si>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</si>
  <si>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</si>
  <si>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</si>
  <si>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</si>
  <si>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</si>
  <si>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</si>
  <si>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</si>
  <si>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</si>
  <si>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</si>
  <si>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</si>
  <si>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</si>
  <si>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</si>
  <si>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</si>
  <si>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</si>
  <si>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</si>
  <si>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</si>
  <si>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</si>
  <si>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</si>
  <si>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</si>
  <si>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</si>
  <si>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</si>
  <si>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</si>
  <si>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</si>
  <si>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</si>
  <si>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</si>
  <si>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</si>
  <si>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</si>
  <si>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</si>
  <si>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</si>
  <si>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</si>
  <si>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</si>
  <si>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</si>
  <si>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</si>
  <si>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</si>
  <si>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</si>
  <si>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</si>
  <si>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</si>
  <si>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</si>
  <si>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</si>
  <si>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</si>
  <si>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</si>
  <si>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</si>
  <si>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</si>
  <si>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</si>
  <si>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</si>
  <si>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</si>
  <si>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</si>
  <si>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</si>
  <si>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</si>
  <si>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</si>
  <si>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</si>
  <si>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</si>
  <si>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</si>
  <si>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</si>
  <si>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</si>
  <si>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</si>
  <si>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</si>
  <si>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</si>
  <si>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</si>
  <si>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</si>
  <si>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</si>
  <si>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</si>
  <si>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</si>
  <si>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</si>
  <si>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</si>
  <si>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</si>
  <si>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</si>
  <si>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</si>
  <si>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</si>
  <si>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</si>
  <si>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</si>
  <si>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</si>
  <si>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</si>
  <si>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</si>
  <si>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</si>
  <si>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</si>
  <si>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</si>
  <si>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</si>
  <si>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</si>
  <si>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</si>
  <si>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</si>
  <si>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</si>
  <si>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</si>
  <si>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</si>
  <si>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</si>
  <si>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</si>
  <si>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</si>
  <si>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</si>
  <si>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</si>
  <si>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</si>
  <si>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</si>
  <si>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</si>
  <si>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</si>
  <si>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</si>
  <si>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</si>
  <si>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</si>
  <si>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</si>
  <si>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</si>
  <si>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</si>
  <si>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</si>
  <si>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</si>
  <si>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</si>
  <si>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</si>
  <si>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</si>
  <si>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</si>
  <si>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</si>
  <si>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</si>
  <si>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</si>
  <si>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</si>
  <si>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</si>
  <si>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</si>
  <si>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</si>
  <si>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</si>
  <si>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</si>
  <si>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</si>
  <si>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</si>
  <si>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</si>
  <si>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</si>
  <si>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</si>
  <si>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</si>
  <si>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</si>
  <si>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</si>
  <si>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</si>
  <si>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</si>
  <si>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</si>
  <si>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</si>
  <si>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</si>
  <si>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</si>
  <si>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</si>
  <si>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</si>
  <si>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</si>
  <si>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</si>
  <si>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</si>
  <si>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</si>
  <si>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</si>
  <si>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</si>
  <si>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</si>
  <si>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</si>
  <si>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</si>
  <si>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</si>
  <si>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</si>
  <si>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</si>
  <si>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</si>
  <si>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</si>
  <si>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</si>
  <si>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</si>
  <si>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</si>
  <si>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</si>
  <si>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</si>
  <si>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</si>
  <si>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</si>
  <si>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</si>
  <si>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</si>
  <si>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</si>
  <si>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</si>
  <si>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</si>
  <si>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</si>
  <si>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</si>
  <si>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</si>
  <si>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</si>
  <si>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</si>
  <si>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</si>
  <si>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</si>
  <si>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</si>
  <si>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</si>
  <si>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</si>
  <si>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</si>
  <si>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</si>
  <si>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</si>
  <si>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</si>
  <si>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</si>
  <si>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</si>
  <si>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</si>
  <si>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</si>
  <si>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</si>
  <si>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</si>
  <si>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</si>
  <si>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</si>
  <si>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</si>
  <si>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</si>
  <si>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</si>
  <si>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</si>
  <si>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</si>
  <si>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</si>
  <si>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</si>
  <si>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</si>
  <si>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</si>
  <si>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</si>
  <si>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</si>
  <si>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</si>
  <si>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</si>
  <si>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</si>
  <si>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</si>
  <si>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</si>
  <si>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</si>
  <si>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</si>
  <si>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</si>
  <si>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</si>
  <si>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</si>
  <si>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</si>
  <si>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</si>
  <si>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</si>
  <si>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</si>
  <si>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</si>
  <si>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</si>
  <si>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</si>
  <si>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</si>
  <si>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</si>
  <si>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</si>
  <si>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</si>
  <si>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</si>
  <si>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</si>
  <si>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</si>
  <si>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</si>
  <si>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</si>
  <si>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</si>
  <si>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</si>
  <si>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</si>
  <si>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</si>
  <si>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</si>
  <si>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</si>
  <si>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</si>
  <si>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</si>
  <si>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</si>
  <si>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</si>
  <si>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</si>
  <si>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</si>
  <si>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</si>
  <si>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</si>
  <si>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</si>
  <si>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</si>
  <si>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</si>
  <si>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</si>
  <si>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</si>
  <si>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</si>
  <si>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</si>
  <si>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</si>
  <si>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</si>
  <si>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</si>
  <si>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</si>
  <si>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</si>
  <si>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</si>
  <si>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</si>
  <si>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</si>
  <si>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</si>
  <si>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</si>
  <si>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</si>
  <si>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</si>
  <si>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</si>
  <si>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</si>
  <si>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</si>
  <si>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</si>
  <si>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</si>
  <si>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</si>
  <si>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</si>
  <si>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</si>
  <si>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</si>
  <si>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</si>
  <si>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</si>
  <si>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</si>
  <si>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</si>
  <si>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</si>
  <si>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</si>
  <si>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</si>
  <si>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</si>
  <si>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</si>
  <si>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</si>
  <si>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</si>
  <si>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</si>
  <si>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</si>
  <si>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</si>
  <si>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</si>
  <si>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</si>
  <si>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</si>
  <si>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</si>
  <si>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</si>
  <si>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</si>
  <si>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</si>
  <si>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</si>
  <si>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</si>
  <si>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</si>
  <si>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</si>
  <si>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</si>
  <si>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</si>
  <si>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</si>
  <si>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</si>
  <si>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</si>
  <si>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</si>
  <si>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</si>
  <si>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</si>
  <si>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</si>
  <si>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</si>
  <si>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</si>
  <si>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</si>
  <si>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</si>
  <si>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</si>
  <si>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</si>
  <si>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</si>
  <si>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</si>
  <si>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</si>
  <si>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</si>
  <si>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</si>
  <si>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</si>
  <si>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</si>
  <si>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</si>
  <si>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</si>
  <si>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</si>
  <si>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</si>
  <si>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</si>
  <si>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</si>
  <si>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</si>
  <si>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</si>
  <si>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</si>
  <si>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</si>
  <si>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</si>
  <si>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</si>
  <si>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</si>
  <si>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</si>
  <si>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</si>
  <si>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</si>
  <si>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</si>
  <si>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</si>
  <si>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</si>
  <si>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</si>
  <si>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</si>
  <si>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</si>
  <si>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</si>
  <si>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</si>
  <si>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</si>
  <si>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</si>
  <si>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</si>
  <si>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</si>
  <si>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</si>
  <si>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</si>
  <si>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</si>
  <si>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</si>
  <si>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</si>
  <si>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</si>
  <si>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</si>
  <si>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</si>
  <si>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</si>
  <si>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</si>
  <si>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</si>
  <si>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</si>
  <si>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</si>
  <si>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</si>
  <si>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</si>
  <si>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</si>
  <si>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</si>
  <si>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</si>
  <si>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</si>
  <si>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</si>
  <si>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</si>
  <si>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</si>
  <si>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</si>
  <si>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</si>
  <si>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</si>
  <si>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</si>
  <si>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</si>
  <si>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</si>
  <si>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</si>
  <si>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</si>
  <si>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</si>
  <si>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</si>
  <si>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</si>
  <si>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</si>
  <si>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</si>
  <si>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</si>
  <si>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</si>
  <si>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</si>
  <si>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</si>
  <si>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</si>
  <si>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</si>
  <si>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</si>
  <si>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</si>
  <si>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</si>
  <si>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</si>
  <si>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</si>
  <si>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</si>
  <si>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</si>
  <si>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</si>
  <si>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</si>
  <si>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</si>
  <si>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</si>
  <si>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</si>
  <si>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</si>
  <si>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</si>
  <si>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</si>
  <si>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</si>
  <si>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</si>
  <si>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</si>
  <si>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</si>
  <si>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</si>
  <si>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</si>
  <si>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</si>
  <si>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</si>
  <si>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</si>
  <si>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</si>
  <si>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</si>
  <si>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</si>
  <si>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</si>
  <si>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</si>
  <si>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</si>
  <si>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</si>
  <si>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</si>
  <si>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</si>
  <si>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</si>
  <si>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</si>
  <si>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</si>
  <si>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</si>
  <si>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</si>
  <si>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</si>
  <si>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</si>
  <si>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</si>
  <si>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</si>
  <si>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</si>
  <si>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</si>
  <si>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</si>
  <si>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</si>
  <si>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</si>
  <si>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</si>
  <si>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</si>
  <si>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</si>
  <si>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</si>
  <si>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</si>
  <si>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</si>
  <si>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</si>
  <si>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</si>
  <si>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</si>
  <si>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</si>
  <si>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</si>
  <si>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</si>
  <si>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</si>
  <si>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</si>
  <si>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</si>
  <si>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</si>
  <si>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</si>
  <si>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</si>
  <si>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</si>
  <si>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</si>
  <si>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</si>
  <si>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</si>
  <si>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</si>
  <si>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</si>
  <si>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</si>
  <si>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</si>
  <si>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</si>
  <si>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</si>
  <si>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</si>
  <si>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</si>
  <si>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</si>
  <si>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</si>
  <si>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</si>
  <si>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</si>
  <si>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</si>
  <si>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</si>
  <si>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</si>
  <si>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</si>
  <si>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</si>
  <si>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</si>
  <si>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</si>
  <si>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</si>
  <si>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</si>
  <si>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</si>
  <si>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</si>
  <si>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</si>
  <si>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</si>
  <si>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</si>
  <si>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</si>
  <si>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</si>
  <si>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</si>
  <si>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</si>
  <si>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</si>
  <si>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</si>
  <si>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</si>
  <si>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</si>
  <si>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</si>
  <si>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</si>
  <si>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</si>
  <si>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</si>
  <si>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</si>
  <si>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</si>
  <si>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</si>
  <si>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</si>
  <si>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</si>
  <si>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</si>
  <si>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</si>
  <si>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</si>
  <si>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</si>
  <si>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</si>
  <si>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</si>
  <si>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</si>
  <si>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</si>
  <si>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</si>
  <si>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</si>
  <si>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</si>
  <si>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</si>
  <si>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</si>
  <si>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</si>
  <si>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</si>
  <si>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</si>
  <si>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</si>
  <si>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</si>
  <si>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</si>
  <si>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</si>
  <si>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</si>
  <si>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</si>
  <si>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</si>
  <si>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</si>
  <si>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</si>
  <si>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</si>
  <si>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</si>
  <si>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</si>
  <si>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</si>
  <si>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</si>
  <si>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</si>
  <si>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</si>
  <si>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</si>
  <si>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</si>
  <si>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</si>
  <si>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</si>
  <si>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</si>
  <si>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</si>
  <si>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</si>
  <si>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</si>
  <si>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</si>
  <si>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</si>
  <si>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</si>
  <si>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</si>
  <si>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</si>
  <si>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</si>
  <si>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</si>
  <si>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</si>
  <si>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</si>
  <si>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</si>
  <si>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</si>
  <si>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</si>
  <si>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</si>
  <si>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</si>
  <si>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</si>
  <si>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</si>
  <si>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</si>
  <si>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</si>
  <si>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</si>
  <si>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</si>
  <si>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</si>
  <si>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</si>
  <si>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</si>
  <si>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</si>
  <si>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</si>
  <si>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</si>
  <si>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</si>
  <si>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</si>
  <si>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</si>
  <si>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</si>
  <si>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</si>
  <si>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</si>
  <si>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</si>
  <si>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</si>
  <si>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</si>
  <si>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</si>
  <si>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</si>
  <si>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</si>
  <si>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</si>
  <si>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</si>
  <si>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</si>
  <si>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</si>
  <si>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</si>
  <si>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</si>
  <si>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</si>
  <si>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</si>
  <si>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</si>
  <si>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</si>
  <si>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</si>
  <si>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</si>
  <si>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</si>
  <si>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</si>
  <si>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</si>
  <si>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</si>
  <si>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</si>
  <si>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</si>
  <si>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</si>
  <si>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</si>
  <si>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</si>
  <si>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</si>
  <si>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</si>
  <si>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</si>
  <si>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</si>
  <si>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</si>
  <si>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</si>
  <si>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</si>
  <si>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</si>
  <si>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</si>
  <si>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</si>
  <si>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</si>
  <si>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</si>
  <si>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</si>
  <si>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</si>
  <si>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</si>
  <si>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</si>
  <si>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</si>
  <si>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</si>
  <si>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</si>
  <si>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</si>
  <si>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</si>
  <si>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</si>
  <si>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</si>
  <si>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</si>
  <si>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</si>
  <si>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</si>
  <si>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</si>
  <si>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</si>
  <si>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</si>
  <si>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</si>
  <si>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</si>
  <si>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</si>
  <si>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</si>
  <si>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</si>
  <si>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</si>
  <si>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</si>
  <si>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</si>
  <si>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</si>
  <si>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</si>
  <si>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</si>
  <si>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</si>
  <si>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</si>
  <si>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</si>
  <si>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</si>
  <si>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</si>
  <si>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</si>
  <si>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</si>
  <si>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</si>
  <si>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</si>
  <si>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</si>
  <si>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</si>
  <si>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</si>
  <si>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</si>
  <si>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</si>
  <si>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</si>
  <si>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</si>
  <si>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</si>
  <si>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</si>
  <si>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</si>
  <si>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</si>
  <si>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</si>
  <si>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</si>
  <si>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</si>
  <si>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</si>
  <si>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</si>
  <si>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</si>
  <si>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</si>
  <si>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</si>
  <si>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</si>
  <si>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</si>
  <si>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</si>
  <si>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</si>
  <si>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</si>
  <si>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</si>
  <si>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</si>
  <si>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</si>
  <si>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</si>
  <si>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</si>
  <si>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</si>
  <si>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</si>
  <si>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</si>
  <si>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</si>
  <si>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</si>
  <si>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</si>
  <si>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</si>
  <si>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</si>
  <si>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</si>
  <si>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</si>
  <si>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</si>
  <si>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</si>
  <si>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</si>
  <si>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</si>
  <si>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</si>
  <si>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</si>
  <si>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</si>
  <si>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</si>
  <si>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</si>
  <si>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</si>
  <si>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</si>
  <si>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</si>
  <si>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</si>
  <si>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</si>
  <si>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</si>
  <si>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</si>
  <si>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</si>
  <si>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</si>
  <si>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</si>
  <si>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</si>
  <si>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</si>
  <si>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</si>
  <si>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</si>
  <si>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</si>
  <si>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</si>
  <si>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</si>
  <si>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</si>
  <si>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</si>
  <si>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</si>
  <si>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</si>
  <si>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</si>
  <si>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</si>
  <si>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</si>
  <si>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</si>
  <si>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</si>
  <si>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</si>
  <si>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</si>
  <si>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</si>
  <si>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</si>
  <si>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</si>
  <si>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</si>
  <si>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</si>
  <si>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</si>
  <si>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</si>
  <si>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</si>
  <si>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</si>
  <si>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</si>
  <si>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</si>
  <si>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</si>
  <si>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</si>
  <si>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</si>
  <si>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</si>
  <si>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</si>
  <si>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</si>
  <si>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</si>
  <si>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</si>
  <si>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</si>
  <si>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</si>
  <si>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</si>
  <si>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</si>
  <si>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</si>
  <si>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</si>
  <si>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</si>
  <si>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</si>
  <si>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</si>
  <si>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</si>
  <si>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</si>
  <si>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</si>
  <si>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</si>
  <si>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</si>
  <si>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</si>
  <si>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</si>
  <si>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</si>
  <si>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</si>
  <si>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</si>
  <si>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</si>
  <si>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</si>
  <si>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</si>
  <si>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</si>
  <si>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</si>
  <si>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</si>
  <si>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</si>
  <si>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</si>
  <si>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</si>
  <si>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</si>
  <si>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</si>
  <si>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</si>
  <si>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</si>
  <si>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</si>
  <si>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</si>
  <si>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</si>
  <si>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</si>
  <si>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</si>
  <si>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</si>
  <si>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</si>
  <si>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</si>
  <si>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</si>
  <si>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</si>
  <si>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</si>
  <si>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</si>
  <si>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</si>
  <si>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</si>
  <si>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</si>
  <si>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</si>
  <si>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</si>
  <si>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</si>
  <si>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</si>
  <si>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</si>
  <si>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</si>
  <si>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</si>
  <si>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</si>
  <si>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</si>
  <si>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</si>
  <si>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</si>
  <si>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</si>
  <si>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</si>
  <si>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</si>
  <si>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</si>
  <si>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</si>
  <si>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</si>
  <si>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</si>
  <si>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</si>
  <si>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</si>
  <si>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</si>
  <si>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</si>
  <si>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</si>
  <si>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</si>
  <si>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</si>
  <si>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</si>
  <si>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</si>
  <si>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</si>
  <si>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</si>
  <si>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</si>
  <si>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</si>
  <si>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</si>
  <si>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</si>
  <si>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</si>
  <si>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</si>
  <si>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</si>
  <si>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</si>
  <si>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</si>
  <si>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</si>
  <si>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</si>
  <si>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</si>
  <si>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</si>
  <si>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</si>
  <si>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</si>
  <si>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</si>
  <si>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</si>
  <si>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</si>
  <si>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</si>
  <si>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</si>
  <si>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</si>
  <si>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</si>
  <si>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</si>
  <si>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</si>
  <si>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</si>
  <si>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</si>
  <si>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</si>
  <si>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</si>
  <si>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</si>
  <si>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</si>
  <si>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</si>
  <si>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</si>
  <si>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</si>
  <si>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</si>
  <si>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</si>
  <si>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</si>
  <si>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</si>
  <si>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</si>
  <si>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</si>
  <si>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</si>
  <si>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</si>
  <si>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</si>
  <si>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</si>
  <si>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</si>
  <si>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</si>
  <si>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</si>
  <si>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</si>
  <si>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</si>
  <si>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</si>
  <si>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</si>
  <si>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</si>
  <si>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</si>
  <si>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</si>
  <si>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</si>
  <si>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</si>
  <si>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</si>
  <si>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</si>
  <si>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</si>
  <si>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</si>
  <si>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</si>
  <si>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</si>
  <si>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</si>
  <si>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</si>
  <si>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</si>
  <si>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</si>
  <si>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</si>
  <si>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</si>
  <si>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</si>
  <si>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</si>
  <si>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</si>
  <si>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</si>
  <si>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</si>
  <si>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</si>
  <si>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</si>
  <si>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</si>
  <si>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</si>
  <si>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</si>
  <si>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</si>
  <si>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</si>
  <si>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</si>
  <si>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</si>
  <si>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</si>
  <si>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</si>
  <si>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</si>
  <si>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</si>
  <si>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</si>
  <si>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</si>
  <si>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</si>
  <si>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</si>
  <si>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</si>
  <si>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</si>
  <si>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</si>
  <si>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</si>
  <si>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</si>
  <si>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</si>
  <si>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</si>
  <si>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</si>
  <si>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</si>
  <si>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</si>
  <si>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</si>
  <si>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</si>
  <si>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</si>
  <si>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</si>
  <si>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</si>
  <si>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</si>
  <si>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</si>
  <si>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</si>
  <si>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</si>
  <si>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</si>
  <si>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</si>
  <si>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</si>
  <si>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</si>
  <si>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</si>
  <si>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</si>
  <si>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</si>
  <si>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</si>
  <si>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</si>
  <si>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</si>
  <si>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</si>
  <si>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</si>
  <si>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</si>
  <si>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</si>
  <si>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</si>
  <si>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</si>
  <si>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</si>
  <si>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</si>
  <si>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</si>
  <si>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</si>
  <si>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</si>
  <si>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</si>
  <si>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</si>
  <si>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</si>
  <si>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</si>
  <si>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</si>
  <si>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</si>
  <si>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</si>
  <si>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</si>
  <si>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</si>
  <si>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</si>
  <si>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</si>
  <si>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</si>
  <si>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</si>
  <si>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</si>
  <si>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</si>
  <si>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</si>
  <si>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</si>
  <si>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</si>
  <si>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</si>
  <si>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</si>
  <si>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</si>
  <si>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</si>
  <si>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</si>
  <si>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</si>
  <si>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</si>
  <si>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</si>
  <si>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</si>
  <si>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</si>
  <si>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</si>
  <si>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</si>
  <si>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</si>
  <si>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</si>
  <si>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</si>
  <si>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</si>
  <si>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</si>
  <si>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</si>
  <si>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</si>
  <si>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</si>
  <si>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</si>
  <si>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</si>
  <si>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</si>
  <si>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</si>
  <si>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</si>
  <si>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</si>
  <si>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</si>
  <si>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</si>
  <si>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</si>
  <si>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</si>
  <si>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</si>
  <si>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</si>
  <si>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</si>
  <si>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</si>
  <si>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</si>
  <si>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</si>
  <si>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</si>
  <si>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</si>
  <si>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</si>
  <si>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</si>
  <si>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</si>
  <si>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</si>
  <si>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</si>
  <si>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</si>
  <si>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</si>
  <si>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</si>
  <si>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</si>
  <si>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</si>
  <si>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</si>
  <si>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</si>
  <si>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</si>
  <si>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</si>
  <si>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</si>
  <si>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</si>
  <si>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</si>
  <si>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</si>
  <si>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</si>
  <si>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</si>
  <si>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</si>
  <si>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</si>
  <si>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</si>
  <si>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</si>
  <si>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</si>
  <si>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</si>
  <si>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</si>
  <si>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</si>
  <si>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</si>
  <si>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</si>
  <si>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</si>
  <si>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</si>
  <si>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</si>
  <si>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</si>
  <si>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</si>
  <si>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</si>
  <si>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</si>
  <si>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</si>
  <si>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</si>
  <si>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</si>
  <si>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</si>
  <si>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</si>
  <si>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</si>
  <si>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</si>
  <si>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</si>
  <si>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</si>
  <si>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</si>
  <si>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</si>
  <si>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</si>
  <si>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</si>
  <si>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</si>
  <si>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</si>
  <si>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</si>
  <si>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</si>
  <si>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</si>
  <si>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</si>
  <si>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</si>
  <si>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</si>
  <si>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</si>
  <si>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</si>
  <si>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</si>
  <si>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</si>
  <si>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</si>
  <si>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</si>
  <si>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</si>
  <si>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</si>
  <si>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</si>
  <si>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</si>
  <si>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</si>
  <si>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</si>
  <si>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</si>
  <si>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</si>
  <si>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</si>
  <si>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</si>
  <si>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</si>
  <si>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</si>
  <si>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</si>
  <si>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</si>
  <si>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</si>
  <si>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</si>
  <si>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</si>
  <si>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</si>
  <si>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</si>
  <si>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</si>
  <si>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</si>
  <si>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</si>
  <si>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</si>
  <si>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</si>
  <si>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</si>
  <si>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</si>
  <si>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</si>
  <si>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</si>
  <si>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</si>
  <si>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</si>
  <si>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</si>
  <si>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</si>
  <si>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</si>
  <si>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</si>
  <si>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</si>
  <si>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</si>
  <si>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</si>
  <si>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</si>
  <si>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</si>
  <si>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</si>
  <si>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</si>
  <si>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</si>
  <si>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</si>
  <si>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</si>
  <si>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</si>
  <si>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</si>
  <si>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</si>
  <si>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</si>
  <si>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</si>
  <si>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</si>
  <si>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</si>
  <si>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</si>
  <si>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</si>
  <si>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</si>
  <si>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</si>
  <si>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</si>
  <si>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</si>
  <si>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</si>
  <si>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</si>
  <si>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</si>
  <si>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</si>
  <si>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</si>
  <si>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</si>
  <si>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</si>
  <si>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</si>
  <si>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</si>
  <si>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</si>
  <si>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</si>
  <si>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</si>
  <si>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</si>
  <si>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</si>
  <si>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</si>
  <si>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</si>
  <si>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</si>
  <si>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</si>
  <si>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</si>
  <si>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</si>
  <si>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</si>
  <si>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</si>
  <si>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</si>
  <si>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</si>
  <si>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</si>
  <si>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</si>
  <si>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</si>
  <si>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</si>
  <si>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</si>
  <si>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</si>
  <si>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</si>
  <si>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</si>
  <si>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</si>
  <si>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</si>
  <si>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</si>
  <si>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</si>
  <si>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</si>
  <si>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</si>
  <si>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</si>
  <si>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</si>
  <si>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</si>
  <si>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</si>
  <si>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</si>
  <si>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</si>
  <si>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</si>
  <si>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</si>
  <si>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</si>
  <si>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</si>
  <si>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</si>
  <si>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</si>
  <si>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</si>
  <si>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</si>
  <si>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</si>
  <si>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</si>
  <si>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</si>
  <si>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</si>
  <si>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</si>
  <si>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</si>
  <si>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</si>
  <si>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</si>
  <si>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</si>
  <si>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</si>
  <si>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</si>
  <si>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</si>
  <si>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</si>
  <si>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</si>
  <si>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</si>
  <si>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</si>
  <si>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</si>
  <si>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</si>
  <si>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</si>
  <si>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</si>
  <si>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</si>
  <si>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</si>
  <si>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</si>
  <si>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</si>
  <si>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</si>
  <si>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</si>
  <si>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</si>
  <si>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</si>
  <si>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</si>
  <si>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</si>
  <si>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</si>
  <si>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</si>
  <si>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</si>
  <si>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</si>
  <si>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</si>
  <si>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</si>
  <si>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</si>
  <si>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</si>
  <si>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</si>
  <si>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</si>
  <si>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</si>
  <si>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</si>
  <si>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</si>
  <si>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</si>
  <si>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</si>
  <si>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</si>
  <si>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</si>
  <si>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</si>
  <si>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</si>
  <si>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</si>
  <si>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</si>
  <si>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</si>
  <si>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</si>
  <si>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</si>
  <si>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</si>
  <si>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</si>
  <si>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</si>
  <si>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</si>
  <si>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</si>
  <si>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</si>
  <si>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</si>
  <si>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</si>
  <si>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</si>
  <si>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</si>
  <si>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</si>
  <si>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</si>
  <si>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</si>
  <si>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</si>
  <si>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</si>
  <si>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</si>
  <si>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</si>
  <si>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</si>
  <si>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</si>
  <si>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</si>
  <si>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</si>
  <si>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</si>
  <si>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</si>
  <si>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</si>
  <si>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</si>
  <si>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</si>
  <si>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</si>
  <si>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</si>
  <si>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</si>
  <si>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</si>
  <si>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</si>
  <si>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</si>
  <si>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</si>
  <si>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</si>
  <si>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</si>
  <si>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</si>
  <si>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</si>
  <si>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</si>
  <si>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</si>
  <si>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</si>
  <si>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</si>
  <si>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</si>
  <si>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</si>
  <si>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</si>
  <si>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</si>
  <si>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</si>
  <si>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</si>
  <si>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</si>
  <si>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</si>
  <si>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</si>
  <si>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</si>
  <si>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</si>
  <si>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</si>
  <si>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</si>
  <si>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</si>
  <si>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</si>
  <si>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</si>
  <si>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</si>
  <si>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</si>
  <si>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</si>
  <si>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</si>
  <si>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</si>
  <si>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</si>
  <si>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</si>
  <si>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</si>
  <si>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</si>
  <si>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</si>
  <si>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</si>
  <si>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</si>
  <si>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</si>
  <si>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</si>
  <si>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</si>
  <si>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</si>
  <si>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</si>
  <si>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</si>
  <si>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</si>
  <si>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</si>
  <si>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</si>
  <si>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</si>
  <si>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</si>
  <si>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</si>
  <si>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</si>
  <si>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</si>
  <si>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</si>
  <si>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</si>
  <si>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</si>
  <si>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</si>
  <si>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</si>
  <si>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</si>
  <si>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</si>
  <si>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</si>
  <si>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</si>
  <si>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</si>
  <si>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</si>
  <si>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</si>
  <si>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</si>
  <si>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</si>
  <si>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</si>
  <si>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</si>
  <si>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</si>
  <si>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</si>
  <si>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</si>
  <si>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</si>
  <si>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</si>
  <si>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</si>
  <si>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</si>
  <si>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</si>
  <si>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</si>
  <si>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</si>
  <si>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</si>
  <si>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</si>
  <si>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</si>
  <si>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</si>
  <si>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</si>
  <si>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</si>
  <si>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</si>
  <si>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</si>
  <si>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</si>
  <si>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</si>
  <si>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</si>
  <si>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</si>
  <si>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</si>
  <si>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</si>
  <si>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</si>
  <si>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</si>
  <si>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</si>
  <si>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</si>
  <si>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</si>
  <si>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</si>
  <si>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</si>
  <si>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</si>
  <si>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</si>
  <si>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</si>
  <si>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</si>
  <si>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</si>
  <si>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</si>
  <si>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</si>
  <si>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</si>
  <si>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</si>
  <si>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</si>
  <si>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</si>
  <si>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</si>
  <si>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</si>
  <si>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</si>
  <si>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</si>
  <si>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</si>
  <si>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</si>
  <si>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</si>
  <si>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</si>
  <si>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</si>
  <si>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</si>
  <si>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</si>
  <si>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</si>
  <si>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</si>
  <si>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</si>
  <si>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</si>
  <si>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</si>
  <si>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</si>
  <si>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</si>
  <si>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</si>
  <si>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</si>
  <si>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</si>
  <si>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</si>
  <si>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</si>
  <si>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</si>
  <si>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</si>
  <si>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</si>
  <si>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</si>
  <si>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</si>
  <si>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</si>
  <si>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</si>
  <si>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</si>
  <si>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</si>
  <si>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</si>
  <si>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</si>
  <si>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</si>
  <si>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</si>
  <si>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</si>
  <si>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</si>
  <si>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</si>
  <si>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</si>
  <si>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</si>
  <si>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</si>
  <si>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</si>
  <si>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</si>
  <si>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</si>
  <si>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</si>
  <si>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</si>
  <si>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</si>
  <si>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</si>
  <si>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</si>
  <si>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</si>
  <si>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</si>
  <si>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</si>
  <si>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</si>
  <si>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</si>
  <si>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</si>
  <si>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</si>
  <si>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</si>
  <si>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</si>
  <si>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</si>
  <si>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</si>
  <si>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</si>
  <si>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</si>
  <si>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</si>
  <si>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</si>
  <si>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</si>
  <si>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</si>
  <si>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</si>
  <si>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</si>
  <si>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</si>
  <si>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</si>
  <si>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</si>
  <si>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</si>
  <si>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</si>
  <si>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</si>
  <si>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</si>
  <si>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</si>
  <si>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</si>
  <si>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</si>
  <si>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</si>
  <si>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</si>
  <si>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</si>
  <si>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</si>
  <si>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</si>
  <si>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</si>
  <si>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</si>
  <si>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</si>
  <si>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</si>
  <si>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</si>
  <si>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</si>
  <si>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</si>
  <si>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</si>
  <si>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</si>
  <si>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</si>
  <si>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</si>
  <si>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</si>
  <si>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</si>
  <si>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</si>
  <si>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</si>
  <si>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</si>
  <si>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</si>
  <si>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</si>
  <si>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</si>
  <si>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</si>
  <si>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</si>
  <si>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</si>
  <si>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</si>
  <si>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</si>
  <si>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</si>
  <si>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</si>
  <si>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</si>
  <si>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</si>
  <si>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</si>
  <si>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</si>
  <si>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</si>
  <si>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</si>
  <si>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</si>
  <si>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</si>
  <si>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</si>
  <si>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</si>
  <si>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</si>
  <si>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</si>
  <si>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</si>
  <si>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</si>
  <si>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</si>
  <si>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</si>
  <si>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</si>
  <si>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</si>
  <si>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</si>
  <si>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</si>
  <si>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</si>
  <si>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</si>
  <si>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</si>
  <si>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</si>
  <si>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</si>
  <si>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</si>
  <si>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</si>
  <si>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</si>
  <si>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</si>
  <si>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</si>
  <si>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</si>
  <si>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</si>
  <si>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</si>
  <si>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</si>
  <si>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</si>
  <si>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</si>
  <si>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</si>
  <si>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</si>
  <si>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</si>
  <si>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</si>
  <si>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</si>
  <si>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</si>
  <si>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</si>
  <si>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</si>
  <si>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</si>
  <si>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</si>
  <si>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</si>
  <si>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</si>
  <si>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</si>
  <si>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</si>
  <si>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</si>
  <si>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</si>
  <si>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</si>
  <si>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</si>
  <si>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</si>
  <si>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</si>
  <si>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</si>
  <si>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</si>
  <si>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</si>
  <si>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</si>
  <si>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</si>
  <si>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</si>
  <si>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</si>
  <si>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</si>
  <si>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</si>
  <si>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</si>
  <si>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</si>
  <si>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</si>
  <si>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</si>
  <si>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</si>
  <si>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</si>
  <si>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</si>
  <si>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</si>
  <si>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</si>
  <si>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</si>
  <si>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</si>
  <si>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</si>
  <si>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</si>
  <si>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</si>
  <si>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</si>
  <si>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</si>
  <si>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</si>
  <si>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</si>
  <si>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</si>
  <si>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</si>
  <si>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</si>
  <si>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</si>
  <si>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</si>
  <si>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</si>
  <si>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</si>
  <si>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</si>
  <si>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</si>
  <si>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</si>
  <si>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</si>
  <si>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</si>
  <si>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</si>
  <si>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</si>
  <si>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</si>
  <si>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</si>
  <si>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</si>
  <si>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</si>
  <si>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</si>
  <si>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</si>
  <si>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</si>
  <si>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</si>
  <si>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</si>
  <si>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</si>
  <si>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</si>
  <si>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</si>
  <si>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</si>
  <si>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</si>
  <si>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</si>
  <si>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</si>
  <si>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</si>
  <si>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</si>
  <si>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</si>
  <si>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</si>
  <si>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</si>
  <si>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</si>
  <si>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</si>
  <si>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</si>
  <si>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</si>
  <si>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</si>
  <si>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</si>
  <si>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</si>
  <si>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</si>
  <si>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</si>
  <si>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</si>
  <si>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</si>
  <si>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</si>
  <si>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</si>
  <si>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</si>
  <si>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</si>
  <si>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</si>
  <si>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</si>
  <si>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</si>
  <si>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</si>
  <si>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</si>
  <si>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</si>
  <si>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</si>
  <si>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</si>
  <si>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</si>
  <si>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</si>
  <si>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</si>
  <si>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</si>
  <si>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</si>
  <si>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</si>
  <si>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</si>
  <si>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</si>
  <si>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</si>
  <si>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</si>
  <si>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</si>
  <si>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</si>
  <si>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</si>
  <si>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</si>
  <si>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</si>
  <si>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</si>
  <si>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</si>
  <si>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</si>
  <si>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</si>
  <si>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</si>
  <si>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</si>
  <si>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</si>
  <si>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</si>
  <si>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</si>
  <si>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</si>
  <si>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</si>
  <si>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</si>
  <si>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</si>
  <si>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</si>
  <si>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</si>
  <si>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</si>
  <si>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</si>
  <si>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</si>
  <si>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</si>
  <si>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</si>
  <si>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</si>
  <si>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</si>
  <si>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</si>
  <si>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</si>
  <si>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</si>
  <si>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</si>
  <si>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</si>
  <si>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</si>
  <si>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</si>
  <si>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</si>
  <si>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</si>
  <si>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</si>
  <si>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</si>
  <si>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</si>
  <si>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</si>
  <si>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</si>
  <si>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</si>
  <si>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</si>
  <si>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</si>
  <si>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</si>
  <si>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</si>
  <si>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</si>
  <si>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</si>
  <si>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</si>
  <si>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</si>
  <si>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</si>
  <si>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</si>
  <si>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</si>
  <si>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</si>
  <si>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</si>
  <si>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</si>
  <si>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</si>
  <si>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</si>
  <si>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2021-27-10001072</t>
  </si>
  <si>
    <t>27-373-2017</t>
  </si>
  <si>
    <t>05/12/2017</t>
  </si>
  <si>
    <t>31/07/2018</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</si>
  <si>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</si>
  <si>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16/12/2016</t>
  </si>
  <si>
    <t>30/12/2017</t>
  </si>
  <si>
    <t>prestar el servicio de atencion a niños y niñas menores de cinco años, o hasta su ingreso al grado transicion, con el fin de promover el desarrollo integral de la primera infancia con calidad de confomidad con el lineamiento, el manual operativo y las directrices, parametros y estandares establecidas por el ICBF, en el marco de la politica de estado para el desarrollo integral de la primera infancia "de cero a siempre", en el servicio desarrollo infantil en medio familiar</t>
  </si>
  <si>
    <t>Prestar los servicios de educacion inicial en el marco de atencion integral en Desarrollo Infantil en Medio Familiar- DIMF-, de conformidad con el Manual operativo de la modalidad familiar, el lineamieneto tecnico para la Atencion a la Primera Infancia y las directrices establecidas por el ICBF, en armonia con la politica de Estado para el Desarrollo Integral de la Primera Infancia de Cero a Siempre</t>
  </si>
  <si>
    <t>27-281-2014</t>
  </si>
  <si>
    <t>Atender a niños y niñas menos de cinco (5) años o hasta su ingreso al grado transicion y en mujeres gestantes y en periodos de lactancia en los servicios de educacion inicial y cuidado con el fin de promover el desarrollo integral de la primera infancia con calidad, de conformidad con los lineamientos y las directrices parametros y estandares establecidos por el ICBF</t>
  </si>
  <si>
    <t>27-537-2018</t>
  </si>
  <si>
    <t>27-094-2016</t>
  </si>
  <si>
    <t>prestar el servicio de atencion, eduacacion inicial y cuidados de niños y niñas menores de cinco años o hasta su ingreso al grado de transicion y a mujres gestantes y madres  en periodo de lactancia con el fin de promover el desarrollo integral de al primera infancia con calidad, de conformidad  con los linemientos, manual operativo, las directrices, paramietros y estandares establecidos por el ICBF , en el marco de la estrategia de atencion integral  de "cero a siempre"</t>
  </si>
  <si>
    <t>27-212-2016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</si>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</sst>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A63" sqref="A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628</v>
      </c>
      <c r="I15" s="32" t="s">
        <v>2624</v>
      </c>
      <c r="J15" s="108" t="s">
        <v>2626</v>
      </c>
      <c r="L15" s="206" t="s">
        <v>8</v>
      </c>
      <c r="M15" s="206"/>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800180234</v>
      </c>
      <c r="C20" s="5"/>
      <c r="D20" s="73"/>
      <c r="E20" s="5"/>
      <c r="F20" s="5"/>
      <c r="G20" s="5"/>
      <c r="H20" s="183"/>
      <c r="I20" s="145" t="s">
        <v>628</v>
      </c>
      <c r="J20" s="146" t="s">
        <v>395</v>
      </c>
      <c r="K20" s="147">
        <v>7486670450</v>
      </c>
      <c r="L20" s="148"/>
      <c r="M20" s="148">
        <v>44561</v>
      </c>
      <c r="N20" s="131">
        <f>+(M20-L20)/30</f>
        <v>1485.3666666666666</v>
      </c>
      <c r="O20" s="134"/>
      <c r="U20" s="130"/>
      <c r="V20" s="105">
        <f ca="1">NOW()</f>
        <v>44191.454568981484</v>
      </c>
      <c r="W20" s="105">
        <f ca="1">NOW()</f>
        <v>44191.454568981484</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CENTRO DE DESARROLLO COMUNITARIO VERSALLES</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2684</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2677</v>
      </c>
      <c r="E48" s="117" t="s">
        <v>2678</v>
      </c>
      <c r="F48" s="117" t="s">
        <v>2679</v>
      </c>
      <c r="G48" s="156">
        <f>IF(AND(E48&lt;&gt;"",F48&lt;&gt;""),((F48-E48)/30),"")</f>
        <v>7.9333333333333336</v>
      </c>
      <c r="H48" s="118" t="s">
        <v>2680</v>
      </c>
      <c r="I48" s="117" t="s">
        <v>628</v>
      </c>
      <c r="J48" s="117" t="s">
        <v>395</v>
      </c>
      <c r="K48" s="119">
        <v>829320894</v>
      </c>
      <c r="L48" s="112" t="s">
        <v>1148</v>
      </c>
      <c r="M48" s="113">
        <v>1</v>
      </c>
      <c r="N48" s="112" t="s">
        <v>27</v>
      </c>
      <c r="O48" s="112" t="s">
        <v>1148</v>
      </c>
      <c r="P48" s="78"/>
    </row>
    <row r="49" spans="1:16" s="6" customFormat="1" ht="24.75" customHeight="1" x14ac:dyDescent="0.25">
      <c r="A49" s="139">
        <v>2</v>
      </c>
      <c r="B49" s="110" t="s">
        <v>2665</v>
      </c>
      <c r="C49" s="111" t="s">
        <v>31</v>
      </c>
      <c r="D49" s="117" t="s">
        <v>2687</v>
      </c>
      <c r="E49" s="117" t="s">
        <v>2681</v>
      </c>
      <c r="F49" s="117" t="s">
        <v>2682</v>
      </c>
      <c r="G49" s="156">
        <f t="shared" ref="G49" si="2">IF(AND(E49&lt;&gt;"",F49&lt;&gt;""),((F49-E49)/30),"")</f>
        <v>12.633333333333333</v>
      </c>
      <c r="H49" s="118" t="s">
        <v>2683</v>
      </c>
      <c r="I49" s="117" t="s">
        <v>628</v>
      </c>
      <c r="J49" s="117" t="s">
        <v>395</v>
      </c>
      <c r="K49" s="119">
        <v>3709199298</v>
      </c>
      <c r="L49" s="112" t="s">
        <v>1148</v>
      </c>
      <c r="M49" s="113">
        <v>1</v>
      </c>
      <c r="N49" s="112" t="s">
        <v>27</v>
      </c>
      <c r="O49" s="112" t="s">
        <v>1148</v>
      </c>
      <c r="P49" s="78"/>
    </row>
    <row r="50" spans="1:16" s="6" customFormat="1" ht="24.75" customHeight="1" x14ac:dyDescent="0.25">
      <c r="A50" s="139">
        <v>3</v>
      </c>
      <c r="B50" s="110" t="s">
        <v>2665</v>
      </c>
      <c r="C50" s="111" t="s">
        <v>31</v>
      </c>
      <c r="D50" s="117" t="s">
        <v>2690</v>
      </c>
      <c r="E50" s="141">
        <v>42522</v>
      </c>
      <c r="F50" s="141">
        <v>42719</v>
      </c>
      <c r="G50" s="156">
        <f>IF(AND(E50&lt;&gt;"",F50&lt;&gt;""),((F50-E50)/30),"")</f>
        <v>6.5666666666666664</v>
      </c>
      <c r="H50" s="118" t="s">
        <v>2689</v>
      </c>
      <c r="I50" s="117" t="s">
        <v>628</v>
      </c>
      <c r="J50" s="117" t="s">
        <v>395</v>
      </c>
      <c r="K50" s="119">
        <v>2518176245</v>
      </c>
      <c r="L50" s="112" t="s">
        <v>1148</v>
      </c>
      <c r="M50" s="113">
        <v>1</v>
      </c>
      <c r="N50" s="112" t="s">
        <v>27</v>
      </c>
      <c r="O50" s="112" t="s">
        <v>1148</v>
      </c>
      <c r="P50" s="78"/>
    </row>
    <row r="51" spans="1:16" s="6" customFormat="1" ht="24.75" customHeight="1" outlineLevel="1" x14ac:dyDescent="0.25">
      <c r="A51" s="139">
        <v>4</v>
      </c>
      <c r="B51" s="110" t="s">
        <v>2665</v>
      </c>
      <c r="C51" s="111" t="s">
        <v>31</v>
      </c>
      <c r="D51" s="117" t="s">
        <v>2688</v>
      </c>
      <c r="E51" s="141">
        <v>42399</v>
      </c>
      <c r="F51" s="141">
        <v>42521</v>
      </c>
      <c r="G51" s="156">
        <f t="shared" ref="G51:G107" si="3">IF(AND(E51&lt;&gt;"",F51&lt;&gt;""),((F51-E51)/30),"")</f>
        <v>4.0666666666666664</v>
      </c>
      <c r="H51" s="118" t="s">
        <v>2689</v>
      </c>
      <c r="I51" s="117" t="s">
        <v>628</v>
      </c>
      <c r="J51" s="117" t="s">
        <v>395</v>
      </c>
      <c r="K51" s="119">
        <v>1491883731</v>
      </c>
      <c r="L51" s="112" t="s">
        <v>1148</v>
      </c>
      <c r="M51" s="113">
        <v>1</v>
      </c>
      <c r="N51" s="112" t="s">
        <v>27</v>
      </c>
      <c r="O51" s="112" t="s">
        <v>1148</v>
      </c>
      <c r="P51" s="78"/>
    </row>
    <row r="52" spans="1:16" s="7" customFormat="1" ht="24.75" customHeight="1" outlineLevel="1" x14ac:dyDescent="0.25">
      <c r="A52" s="140">
        <v>5</v>
      </c>
      <c r="B52" s="110" t="s">
        <v>2665</v>
      </c>
      <c r="C52" s="111" t="s">
        <v>31</v>
      </c>
      <c r="D52" s="117" t="s">
        <v>2685</v>
      </c>
      <c r="E52" s="141">
        <v>41995</v>
      </c>
      <c r="F52" s="141">
        <v>42369</v>
      </c>
      <c r="G52" s="156">
        <f t="shared" si="3"/>
        <v>12.466666666666667</v>
      </c>
      <c r="H52" s="115" t="s">
        <v>2686</v>
      </c>
      <c r="I52" s="117" t="s">
        <v>628</v>
      </c>
      <c r="J52" s="117" t="s">
        <v>395</v>
      </c>
      <c r="K52" s="119">
        <v>3761429041</v>
      </c>
      <c r="L52" s="112" t="s">
        <v>1148</v>
      </c>
      <c r="M52" s="113">
        <v>1</v>
      </c>
      <c r="N52" s="112" t="s">
        <v>27</v>
      </c>
      <c r="O52" s="112" t="s">
        <v>1148</v>
      </c>
      <c r="P52" s="79"/>
    </row>
    <row r="53" spans="1:16" s="7" customFormat="1" ht="24.75" customHeight="1" outlineLevel="1" x14ac:dyDescent="0.25">
      <c r="A53" s="140">
        <v>6</v>
      </c>
      <c r="B53" s="118"/>
      <c r="C53" s="111"/>
      <c r="D53" s="117"/>
      <c r="E53" s="173"/>
      <c r="F53" s="173"/>
      <c r="G53" s="156" t="str">
        <f t="shared" si="3"/>
        <v/>
      </c>
      <c r="H53" s="115"/>
      <c r="I53" s="117"/>
      <c r="J53" s="117"/>
      <c r="K53" s="119"/>
      <c r="L53" s="112"/>
      <c r="M53" s="113"/>
      <c r="N53" s="112"/>
      <c r="O53" s="112"/>
      <c r="P53" s="79"/>
    </row>
    <row r="54" spans="1:16" s="7" customFormat="1" ht="24.75" customHeight="1" outlineLevel="1" x14ac:dyDescent="0.25">
      <c r="A54" s="140">
        <v>7</v>
      </c>
      <c r="B54" s="118"/>
      <c r="C54" s="111"/>
      <c r="D54" s="117"/>
      <c r="E54" s="173"/>
      <c r="F54" s="173"/>
      <c r="G54" s="156" t="str">
        <f>IF(AND(E54&lt;&gt;"",F54&lt;&gt;""),((F54-E54)/30),"")</f>
        <v/>
      </c>
      <c r="H54" s="118"/>
      <c r="I54" s="117"/>
      <c r="J54" s="117"/>
      <c r="K54" s="114"/>
      <c r="L54" s="112"/>
      <c r="M54" s="113"/>
      <c r="N54" s="112"/>
      <c r="O54" s="112"/>
      <c r="P54" s="79"/>
    </row>
    <row r="55" spans="1:16" s="7" customFormat="1" ht="24.75" customHeight="1" outlineLevel="1" x14ac:dyDescent="0.25">
      <c r="A55" s="140">
        <v>8</v>
      </c>
      <c r="B55" s="118"/>
      <c r="C55" s="111"/>
      <c r="D55" s="117"/>
      <c r="E55" s="173"/>
      <c r="F55" s="173"/>
      <c r="G55" s="156" t="str">
        <f t="shared" si="3"/>
        <v/>
      </c>
      <c r="H55" s="118"/>
      <c r="I55" s="117"/>
      <c r="J55" s="117"/>
      <c r="K55" s="119"/>
      <c r="L55" s="112"/>
      <c r="M55" s="113"/>
      <c r="N55" s="112"/>
      <c r="O55" s="112"/>
      <c r="P55" s="79"/>
    </row>
    <row r="56" spans="1:16" s="7" customFormat="1" ht="24.75" customHeight="1" outlineLevel="1" x14ac:dyDescent="0.25">
      <c r="A56" s="140">
        <v>9</v>
      </c>
      <c r="B56" s="118"/>
      <c r="C56" s="111"/>
      <c r="D56" s="117"/>
      <c r="E56" s="173"/>
      <c r="F56" s="173"/>
      <c r="G56" s="156" t="str">
        <f t="shared" si="3"/>
        <v/>
      </c>
      <c r="H56" s="118"/>
      <c r="I56" s="117"/>
      <c r="J56" s="117"/>
      <c r="K56" s="119"/>
      <c r="L56" s="112"/>
      <c r="M56" s="113"/>
      <c r="N56" s="112"/>
      <c r="O56" s="112"/>
      <c r="P56" s="79"/>
    </row>
    <row r="57" spans="1:16" s="7" customFormat="1" ht="24.75" customHeight="1" outlineLevel="1" x14ac:dyDescent="0.25">
      <c r="A57" s="140">
        <v>10</v>
      </c>
      <c r="B57" s="118"/>
      <c r="C57" s="65"/>
      <c r="D57" s="117"/>
      <c r="E57" s="117"/>
      <c r="F57" s="117"/>
      <c r="G57" s="156" t="str">
        <f t="shared" si="3"/>
        <v/>
      </c>
      <c r="H57" s="118"/>
      <c r="I57" s="117"/>
      <c r="J57" s="117"/>
      <c r="K57" s="114"/>
      <c r="L57" s="65"/>
      <c r="M57" s="113"/>
      <c r="N57" s="65"/>
      <c r="O57" s="65"/>
      <c r="P57" s="79"/>
    </row>
    <row r="58" spans="1:16" s="7" customFormat="1" ht="24.75" customHeight="1" outlineLevel="1" x14ac:dyDescent="0.25">
      <c r="A58" s="140">
        <v>11</v>
      </c>
      <c r="B58" s="118"/>
      <c r="C58" s="65"/>
      <c r="D58" s="117"/>
      <c r="E58" s="117"/>
      <c r="F58" s="117"/>
      <c r="G58" s="156" t="str">
        <f t="shared" si="3"/>
        <v/>
      </c>
      <c r="H58" s="118"/>
      <c r="I58" s="117"/>
      <c r="J58" s="117"/>
      <c r="K58" s="119"/>
      <c r="L58" s="65"/>
      <c r="M58" s="113"/>
      <c r="N58" s="65"/>
      <c r="O58" s="65"/>
      <c r="P58" s="79"/>
    </row>
    <row r="59" spans="1:16" s="7" customFormat="1" ht="24.75" customHeight="1" outlineLevel="1" x14ac:dyDescent="0.25">
      <c r="A59" s="140">
        <v>12</v>
      </c>
      <c r="B59" s="64"/>
      <c r="C59" s="65"/>
      <c r="D59" s="63"/>
      <c r="E59" s="141"/>
      <c r="F59" s="141"/>
      <c r="G59" s="156"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2696</v>
      </c>
      <c r="E114" s="141">
        <v>44166</v>
      </c>
      <c r="F114" s="141">
        <v>44773</v>
      </c>
      <c r="G114" s="156">
        <f>IF(AND(E114&lt;&gt;"",F114&lt;&gt;""),((F114-E114)/30),"")</f>
        <v>20.233333333333334</v>
      </c>
      <c r="H114" s="115" t="s">
        <v>2691</v>
      </c>
      <c r="I114" s="117" t="s">
        <v>862</v>
      </c>
      <c r="J114" s="117" t="s">
        <v>53</v>
      </c>
      <c r="K114" s="119">
        <v>1095378785</v>
      </c>
      <c r="L114" s="100">
        <f>+IF(AND(K114&gt;0,O114="Ejecución"),(K114/877802)*Tabla28[[#This Row],[% participación]],IF(AND(K114&gt;0,O114&lt;&gt;"Ejecución"),"-",""))</f>
        <v>1247.8654468775419</v>
      </c>
      <c r="M114" s="120" t="s">
        <v>1148</v>
      </c>
      <c r="N114" s="169">
        <v>1</v>
      </c>
      <c r="O114" s="158" t="s">
        <v>1150</v>
      </c>
      <c r="P114" s="78"/>
    </row>
    <row r="115" spans="1:16" s="6" customFormat="1" ht="24.75" customHeight="1" x14ac:dyDescent="0.25">
      <c r="A115" s="139">
        <v>2</v>
      </c>
      <c r="B115" s="157" t="s">
        <v>2665</v>
      </c>
      <c r="C115" s="159" t="s">
        <v>31</v>
      </c>
      <c r="D115" s="63" t="s">
        <v>2697</v>
      </c>
      <c r="E115" s="141">
        <v>44166</v>
      </c>
      <c r="F115" s="141">
        <v>44773</v>
      </c>
      <c r="G115" s="156">
        <f t="shared" ref="G115:G116" si="4">IF(AND(E115&lt;&gt;"",F115&lt;&gt;""),((F115-E115)/30),"")</f>
        <v>20.233333333333334</v>
      </c>
      <c r="H115" s="115" t="s">
        <v>2691</v>
      </c>
      <c r="I115" s="117" t="s">
        <v>862</v>
      </c>
      <c r="J115" s="117" t="s">
        <v>53</v>
      </c>
      <c r="K115" s="68">
        <v>2822706868</v>
      </c>
      <c r="L115" s="100">
        <f>+IF(AND(K115&gt;0,O115="Ejecución"),(K115/877802)*Tabla28[[#This Row],[% participación]],IF(AND(K115&gt;0,O115&lt;&gt;"Ejecución"),"-",""))</f>
        <v>3215.6532657706407</v>
      </c>
      <c r="M115" s="65" t="s">
        <v>1148</v>
      </c>
      <c r="N115" s="169">
        <v>1</v>
      </c>
      <c r="O115" s="158" t="s">
        <v>1150</v>
      </c>
      <c r="P115" s="78"/>
    </row>
    <row r="116" spans="1:16" s="6" customFormat="1" ht="24.75" customHeight="1" x14ac:dyDescent="0.25">
      <c r="A116" s="139">
        <v>3</v>
      </c>
      <c r="B116" s="157" t="s">
        <v>2665</v>
      </c>
      <c r="C116" s="159" t="s">
        <v>31</v>
      </c>
      <c r="D116" s="63"/>
      <c r="E116" s="141"/>
      <c r="F116" s="141"/>
      <c r="G116" s="156" t="str">
        <f t="shared" si="4"/>
        <v/>
      </c>
      <c r="H116" s="118"/>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118"/>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c r="O179" s="8"/>
      <c r="Q179" s="19"/>
      <c r="R179" s="155" t="str">
        <f>IF(M179&gt;0,SUM(L179+M179),"")</f>
        <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299466818</v>
      </c>
      <c r="F185" s="92"/>
      <c r="G185" s="93"/>
      <c r="H185" s="88"/>
      <c r="I185" s="90" t="s">
        <v>2627</v>
      </c>
      <c r="J185" s="162">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33927</v>
      </c>
      <c r="D193" s="5"/>
      <c r="E193" s="122">
        <v>1966</v>
      </c>
      <c r="F193" s="5"/>
      <c r="G193" s="5"/>
      <c r="H193" s="143" t="s">
        <v>2692</v>
      </c>
      <c r="J193" s="5"/>
      <c r="K193" s="123">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2694</v>
      </c>
      <c r="J211" s="27" t="s">
        <v>2622</v>
      </c>
      <c r="K211" s="144" t="s">
        <v>2694</v>
      </c>
      <c r="L211" s="21"/>
      <c r="M211" s="21"/>
      <c r="N211" s="21"/>
      <c r="O211" s="8"/>
    </row>
    <row r="212" spans="1:15" x14ac:dyDescent="0.25">
      <c r="A212" s="9"/>
      <c r="B212" s="27" t="s">
        <v>2619</v>
      </c>
      <c r="C212" s="143" t="s">
        <v>2692</v>
      </c>
      <c r="D212" s="21"/>
      <c r="G212" s="27" t="s">
        <v>2621</v>
      </c>
      <c r="H212" s="144" t="s">
        <v>2693</v>
      </c>
      <c r="J212" s="27" t="s">
        <v>2623</v>
      </c>
      <c r="K212" s="143"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2020-12-26T15:55:07Z</cp:lastPrinted>
  <dcterms:created xsi:type="dcterms:W3CDTF">2020-10-14T21:57:42Z</dcterms:created>
  <dcterms:modified xsi:type="dcterms:W3CDTF">2020-12-26T15:57:40Z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