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atos\SGC COOMEI\SGC_DOCUM_COOMEI\2_M1_GESTION_COMERCIAL\REGISTROS\2021\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<sst xmlns="http://schemas.openxmlformats.org/spreadsheetml/2006/main" count="3138" uniqueCount="2715">
  <si>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</si>
  <si>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</si>
  <si>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</si>
  <si>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</si>
  <si>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</si>
  <si>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</si>
  <si>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</si>
  <si>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</si>
  <si>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</si>
  <si>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</si>
  <si>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</si>
  <si>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</si>
  <si>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</si>
  <si>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</si>
  <si>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</si>
  <si>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</si>
  <si>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</si>
  <si>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</si>
  <si>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</si>
  <si>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</si>
  <si>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</si>
  <si>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</si>
  <si>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</si>
  <si>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</si>
  <si>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</si>
  <si>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</si>
  <si>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</si>
  <si>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</si>
  <si>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</si>
  <si>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</si>
  <si>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</si>
  <si>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</si>
  <si>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</si>
  <si>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</si>
  <si>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</si>
  <si>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</si>
  <si>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</si>
  <si>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</si>
  <si>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</si>
  <si>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</si>
  <si>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</si>
  <si>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</si>
  <si>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</si>
  <si>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</si>
  <si>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</si>
  <si>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</si>
  <si>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</si>
  <si>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</si>
  <si>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</si>
  <si>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</si>
  <si>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</si>
  <si>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</si>
  <si>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</si>
  <si>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</si>
  <si>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</si>
  <si>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</si>
  <si>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</si>
  <si>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</si>
  <si>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</si>
  <si>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</si>
  <si>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</si>
  <si>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</si>
  <si>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</si>
  <si>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</si>
  <si>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</si>
  <si>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</si>
  <si>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</si>
  <si>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</si>
  <si>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</si>
  <si>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</si>
  <si>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</si>
  <si>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</si>
  <si>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</si>
  <si>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</si>
  <si>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</si>
  <si>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</si>
  <si>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</si>
  <si>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</si>
  <si>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</si>
  <si>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</si>
  <si>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</si>
  <si>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</si>
  <si>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</si>
  <si>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</si>
  <si>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</si>
  <si>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</si>
  <si>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</si>
  <si>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</si>
  <si>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</si>
  <si>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</si>
  <si>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</si>
  <si>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</si>
  <si>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</si>
  <si>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</si>
  <si>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</si>
  <si>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</si>
  <si>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</si>
  <si>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</si>
  <si>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</si>
  <si>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</si>
  <si>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</si>
  <si>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</si>
  <si>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</si>
  <si>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</si>
  <si>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</si>
  <si>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</si>
  <si>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</si>
  <si>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</si>
  <si>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</si>
  <si>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</si>
  <si>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</si>
  <si>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</si>
  <si>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</si>
  <si>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</si>
  <si>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</si>
  <si>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</si>
  <si>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</si>
  <si>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</si>
  <si>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</si>
  <si>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</si>
  <si>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</si>
  <si>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</si>
  <si>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</si>
  <si>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</si>
  <si>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</si>
  <si>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</si>
  <si>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</si>
  <si>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</si>
  <si>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</si>
  <si>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</si>
  <si>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</si>
  <si>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</si>
  <si>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</si>
  <si>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</si>
  <si>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</si>
  <si>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</si>
  <si>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</si>
  <si>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</si>
  <si>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</si>
  <si>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</si>
  <si>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</si>
  <si>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</si>
  <si>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</si>
  <si>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</si>
  <si>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</si>
  <si>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</si>
  <si>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</si>
  <si>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</si>
  <si>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</si>
  <si>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</si>
  <si>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</si>
  <si>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</si>
  <si>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</si>
  <si>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</si>
  <si>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</si>
  <si>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</si>
  <si>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</si>
  <si>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</si>
  <si>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</si>
  <si>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</si>
  <si>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</si>
  <si>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</si>
  <si>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</si>
  <si>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</si>
  <si>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</si>
  <si>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</si>
  <si>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</si>
  <si>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</si>
  <si>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</si>
  <si>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</si>
  <si>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</si>
  <si>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</si>
  <si>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</si>
  <si>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</si>
  <si>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</si>
  <si>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</si>
  <si>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</si>
  <si>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</si>
  <si>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</si>
  <si>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</si>
  <si>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</si>
  <si>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</si>
  <si>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</si>
  <si>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</si>
  <si>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</si>
  <si>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</si>
  <si>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</si>
  <si>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</si>
  <si>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</si>
  <si>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</si>
  <si>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</si>
  <si>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</si>
  <si>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</si>
  <si>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</si>
  <si>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</si>
  <si>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</si>
  <si>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</si>
  <si>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</si>
  <si>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</si>
  <si>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</si>
  <si>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</si>
  <si>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</si>
  <si>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</si>
  <si>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</si>
  <si>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</si>
  <si>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</si>
  <si>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</si>
  <si>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</si>
  <si>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</si>
  <si>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</si>
  <si>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</si>
  <si>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</si>
  <si>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</si>
  <si>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</si>
  <si>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</si>
  <si>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</si>
  <si>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</si>
  <si>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</si>
  <si>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</si>
  <si>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</si>
  <si>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</si>
  <si>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</si>
  <si>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</si>
  <si>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</si>
  <si>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</si>
  <si>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</si>
  <si>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</si>
  <si>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</si>
  <si>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</si>
  <si>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</si>
  <si>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</si>
  <si>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</si>
  <si>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</si>
  <si>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</si>
  <si>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</si>
  <si>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</si>
  <si>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</si>
  <si>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</si>
  <si>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</si>
  <si>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</si>
  <si>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</si>
  <si>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</si>
  <si>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</si>
  <si>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</si>
  <si>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</si>
  <si>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</si>
  <si>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</si>
  <si>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</si>
  <si>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</si>
  <si>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</si>
  <si>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</si>
  <si>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</si>
  <si>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</si>
  <si>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</si>
  <si>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</si>
  <si>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</si>
  <si>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</si>
  <si>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</si>
  <si>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</si>
  <si>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</si>
  <si>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</si>
  <si>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</si>
  <si>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</si>
  <si>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</si>
  <si>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</si>
  <si>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</si>
  <si>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</si>
  <si>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</si>
  <si>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</si>
  <si>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</si>
  <si>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</si>
  <si>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</si>
  <si>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</si>
  <si>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</si>
  <si>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</si>
  <si>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</si>
  <si>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</si>
  <si>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</si>
  <si>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</si>
  <si>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</si>
  <si>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</si>
  <si>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</si>
  <si>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</si>
  <si>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</si>
  <si>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</si>
  <si>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</si>
  <si>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</si>
  <si>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</si>
  <si>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</si>
  <si>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</si>
  <si>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</si>
  <si>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</si>
  <si>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</si>
  <si>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</si>
  <si>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</si>
  <si>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</si>
  <si>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</si>
  <si>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</si>
  <si>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</si>
  <si>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</si>
  <si>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</si>
  <si>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</si>
  <si>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</si>
  <si>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</si>
  <si>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</si>
  <si>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</si>
  <si>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</si>
  <si>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</si>
  <si>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</si>
  <si>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</si>
  <si>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</si>
  <si>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</si>
  <si>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</si>
  <si>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</si>
  <si>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</si>
  <si>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</si>
  <si>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</si>
  <si>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</si>
  <si>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</si>
  <si>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</si>
  <si>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</si>
  <si>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</si>
  <si>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</si>
  <si>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</si>
  <si>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</si>
  <si>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</si>
  <si>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</si>
  <si>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</si>
  <si>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</si>
  <si>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</si>
  <si>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</si>
  <si>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</si>
  <si>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</si>
  <si>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</si>
  <si>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</si>
  <si>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</si>
  <si>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</si>
  <si>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</si>
  <si>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</si>
  <si>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</si>
  <si>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</si>
  <si>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</si>
  <si>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</si>
  <si>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</si>
  <si>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</si>
  <si>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</si>
  <si>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</si>
  <si>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</si>
  <si>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</si>
  <si>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</si>
  <si>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</si>
  <si>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</si>
  <si>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</si>
  <si>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</si>
  <si>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</si>
  <si>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</si>
  <si>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</si>
  <si>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</si>
  <si>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</si>
  <si>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</si>
  <si>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</si>
  <si>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</si>
  <si>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</si>
  <si>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</si>
  <si>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</si>
  <si>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</si>
  <si>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</si>
  <si>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</si>
  <si>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</si>
  <si>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</si>
  <si>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</si>
  <si>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</si>
  <si>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</si>
  <si>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</si>
  <si>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</si>
  <si>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</si>
  <si>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</si>
  <si>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</si>
  <si>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</si>
  <si>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</si>
  <si>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</si>
  <si>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</si>
  <si>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</si>
  <si>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</si>
  <si>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</si>
  <si>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</si>
  <si>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</si>
  <si>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</si>
  <si>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</si>
  <si>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</si>
  <si>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</si>
  <si>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</si>
  <si>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</si>
  <si>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</si>
  <si>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</si>
  <si>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</si>
  <si>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</si>
  <si>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</si>
  <si>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</si>
  <si>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</si>
  <si>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</si>
  <si>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</si>
  <si>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</si>
  <si>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</si>
  <si>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</si>
  <si>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</si>
  <si>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</si>
  <si>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</si>
  <si>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</si>
  <si>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</si>
  <si>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</si>
  <si>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</si>
  <si>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</si>
  <si>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</si>
  <si>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</si>
  <si>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</si>
  <si>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</si>
  <si>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</si>
  <si>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</si>
  <si>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</si>
  <si>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</si>
  <si>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</si>
  <si>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</si>
  <si>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</si>
  <si>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</si>
  <si>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</si>
  <si>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</si>
  <si>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</si>
  <si>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</si>
  <si>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</si>
  <si>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</si>
  <si>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</si>
  <si>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</si>
  <si>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</si>
  <si>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</si>
  <si>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</si>
  <si>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</si>
  <si>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</si>
  <si>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</si>
  <si>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</si>
  <si>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</si>
  <si>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</si>
  <si>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</si>
  <si>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</si>
  <si>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</si>
  <si>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</si>
  <si>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</si>
  <si>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</si>
  <si>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</si>
  <si>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</si>
  <si>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</si>
  <si>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</si>
  <si>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</si>
  <si>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</si>
  <si>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</si>
  <si>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</si>
  <si>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</si>
  <si>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</si>
  <si>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</si>
  <si>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</si>
  <si>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</si>
  <si>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</si>
  <si>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</si>
  <si>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</si>
  <si>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</si>
  <si>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</si>
  <si>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</si>
  <si>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</si>
  <si>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</si>
  <si>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</si>
  <si>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</si>
  <si>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</si>
  <si>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</si>
  <si>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</si>
  <si>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</si>
  <si>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</si>
  <si>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</si>
  <si>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</si>
  <si>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</si>
  <si>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</si>
  <si>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</si>
  <si>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</si>
  <si>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</si>
  <si>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</si>
  <si>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</si>
  <si>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</si>
  <si>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</si>
  <si>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</si>
  <si>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</si>
  <si>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</si>
  <si>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</si>
  <si>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</si>
  <si>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</si>
  <si>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</si>
  <si>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</si>
  <si>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</si>
  <si>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</si>
  <si>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</si>
  <si>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</si>
  <si>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</si>
  <si>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</si>
  <si>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</si>
  <si>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</si>
  <si>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</si>
  <si>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</si>
  <si>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</si>
  <si>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</si>
  <si>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</si>
  <si>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</si>
  <si>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</si>
  <si>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</si>
  <si>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</si>
  <si>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</si>
  <si>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</si>
  <si>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</si>
  <si>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</si>
  <si>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</si>
  <si>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</si>
  <si>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</si>
  <si>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</si>
  <si>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</si>
  <si>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</si>
  <si>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</si>
  <si>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</si>
  <si>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</si>
  <si>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</si>
  <si>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</si>
  <si>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</si>
  <si>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</si>
  <si>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</si>
  <si>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</si>
  <si>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</si>
  <si>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</si>
  <si>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</si>
  <si>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</si>
  <si>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</si>
  <si>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</si>
  <si>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</si>
  <si>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</si>
  <si>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</si>
  <si>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</si>
  <si>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</si>
  <si>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</si>
  <si>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</si>
  <si>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</si>
  <si>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</si>
  <si>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</si>
  <si>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</si>
  <si>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</si>
  <si>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</si>
  <si>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</si>
  <si>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</si>
  <si>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</si>
  <si>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</si>
  <si>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</si>
  <si>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</si>
  <si>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</si>
  <si>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</si>
  <si>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</si>
  <si>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</si>
  <si>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</si>
  <si>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</si>
  <si>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</si>
  <si>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</si>
  <si>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</si>
  <si>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</si>
  <si>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</si>
  <si>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</si>
  <si>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</si>
  <si>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</si>
  <si>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</si>
  <si>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</si>
  <si>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</si>
  <si>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</si>
  <si>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</si>
  <si>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</si>
  <si>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</si>
  <si>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</si>
  <si>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</si>
  <si>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</si>
  <si>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</si>
  <si>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</si>
  <si>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</si>
  <si>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</si>
  <si>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</si>
  <si>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</si>
  <si>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</si>
  <si>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</si>
  <si>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</si>
  <si>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</si>
  <si>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</si>
  <si>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</si>
  <si>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</si>
  <si>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</si>
  <si>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</si>
  <si>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</si>
  <si>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</si>
  <si>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</si>
  <si>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</si>
  <si>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</si>
  <si>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</si>
  <si>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</si>
  <si>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</si>
  <si>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</si>
  <si>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</si>
  <si>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</si>
  <si>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</si>
  <si>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</si>
  <si>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</si>
  <si>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</si>
  <si>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</si>
  <si>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</si>
  <si>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</si>
  <si>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</si>
  <si>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</si>
  <si>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</si>
  <si>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</si>
  <si>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</si>
  <si>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</si>
  <si>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</si>
  <si>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</si>
  <si>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</si>
  <si>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</si>
  <si>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</si>
  <si>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</si>
  <si>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</si>
  <si>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</si>
  <si>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</si>
  <si>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</si>
  <si>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</si>
  <si>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</si>
  <si>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</si>
  <si>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</si>
  <si>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</si>
  <si>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</si>
  <si>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</si>
  <si>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</si>
  <si>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</si>
  <si>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</si>
  <si>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</si>
  <si>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</si>
  <si>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</si>
  <si>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</si>
  <si>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</si>
  <si>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</si>
  <si>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</si>
  <si>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</si>
  <si>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</si>
  <si>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</si>
  <si>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</si>
  <si>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</si>
  <si>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</si>
  <si>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</si>
  <si>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</si>
  <si>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</si>
  <si>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</si>
  <si>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</si>
  <si>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</si>
  <si>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</si>
  <si>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</si>
  <si>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</si>
  <si>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</si>
  <si>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</si>
  <si>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</si>
  <si>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</si>
  <si>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</si>
  <si>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</si>
  <si>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</si>
  <si>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</si>
  <si>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</si>
  <si>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</si>
  <si>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</si>
  <si>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</si>
  <si>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</si>
  <si>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</si>
  <si>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</si>
  <si>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</si>
  <si>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</si>
  <si>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</si>
  <si>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</si>
  <si>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</si>
  <si>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</si>
  <si>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</si>
  <si>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</si>
  <si>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</si>
  <si>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</si>
  <si>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</si>
  <si>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</si>
  <si>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</si>
  <si>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</si>
  <si>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</si>
  <si>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</si>
  <si>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</si>
  <si>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</si>
  <si>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</si>
  <si>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</si>
  <si>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</si>
  <si>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</si>
  <si>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</si>
  <si>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</si>
  <si>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</si>
  <si>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</si>
  <si>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</si>
  <si>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</si>
  <si>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</si>
  <si>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</si>
  <si>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</si>
  <si>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</si>
  <si>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</si>
  <si>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</si>
  <si>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</si>
  <si>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</si>
  <si>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</si>
  <si>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</si>
  <si>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</si>
  <si>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</si>
  <si>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</si>
  <si>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</si>
  <si>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</si>
  <si>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</si>
  <si>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</si>
  <si>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</si>
  <si>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</si>
  <si>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</si>
  <si>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</si>
  <si>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</si>
  <si>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</si>
  <si>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</si>
  <si>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</si>
  <si>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</si>
  <si>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</si>
  <si>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</si>
  <si>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</si>
  <si>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</si>
  <si>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</si>
  <si>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</si>
  <si>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</si>
  <si>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</si>
  <si>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</si>
  <si>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</si>
  <si>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</si>
  <si>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</si>
  <si>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</si>
  <si>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</si>
  <si>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</si>
  <si>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</si>
  <si>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</si>
  <si>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</si>
  <si>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</si>
  <si>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</si>
  <si>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</si>
  <si>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</si>
  <si>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</si>
  <si>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</si>
  <si>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</si>
  <si>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</si>
  <si>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</si>
  <si>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</si>
  <si>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</si>
  <si>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</si>
  <si>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</si>
  <si>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</si>
  <si>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</si>
  <si>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</si>
  <si>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</si>
  <si>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</si>
  <si>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</si>
  <si>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</si>
  <si>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</si>
  <si>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</si>
  <si>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</si>
  <si>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</si>
  <si>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</si>
  <si>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</si>
  <si>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</si>
  <si>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</si>
  <si>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</si>
  <si>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</si>
  <si>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</si>
  <si>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</si>
  <si>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</si>
  <si>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</si>
  <si>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</si>
  <si>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</si>
  <si>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</si>
  <si>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</si>
  <si>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</si>
  <si>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</si>
  <si>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</si>
  <si>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</si>
  <si>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</si>
  <si>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</si>
  <si>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</si>
  <si>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</si>
  <si>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</si>
  <si>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</si>
  <si>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</si>
  <si>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</si>
  <si>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</si>
  <si>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</si>
  <si>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</si>
  <si>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</si>
  <si>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</si>
  <si>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</si>
  <si>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</si>
  <si>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</si>
  <si>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</si>
  <si>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</si>
  <si>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</si>
  <si>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</si>
  <si>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</si>
  <si>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</si>
  <si>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</si>
  <si>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</si>
  <si>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</si>
  <si>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</si>
  <si>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</si>
  <si>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</si>
  <si>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</si>
  <si>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</si>
  <si>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</si>
  <si>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</si>
  <si>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</si>
  <si>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</si>
  <si>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</si>
  <si>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</si>
  <si>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</si>
  <si>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</si>
  <si>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</si>
  <si>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</si>
  <si>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</si>
  <si>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</si>
  <si>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</si>
  <si>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</si>
  <si>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</si>
  <si>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</si>
  <si>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</si>
  <si>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</si>
  <si>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</si>
  <si>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</si>
  <si>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</si>
  <si>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</si>
  <si>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</si>
  <si>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</si>
  <si>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</si>
  <si>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</si>
  <si>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</si>
  <si>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</si>
  <si>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</si>
  <si>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</si>
  <si>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</si>
  <si>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</si>
  <si>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</si>
  <si>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</si>
  <si>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</si>
  <si>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</si>
  <si>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</si>
  <si>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</si>
  <si>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</si>
  <si>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</si>
  <si>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</si>
  <si>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</si>
  <si>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</si>
  <si>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</si>
  <si>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</si>
  <si>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</si>
  <si>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</si>
  <si>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</si>
  <si>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</si>
  <si>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</si>
  <si>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</si>
  <si>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</si>
  <si>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</si>
  <si>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</si>
  <si>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</si>
  <si>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</si>
  <si>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</si>
  <si>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</si>
  <si>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</si>
  <si>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</si>
  <si>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</si>
  <si>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</si>
  <si>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</si>
  <si>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</si>
  <si>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</si>
  <si>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</si>
  <si>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</si>
  <si>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</si>
  <si>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</si>
  <si>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</si>
  <si>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</si>
  <si>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</si>
  <si>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</si>
  <si>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</si>
  <si>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</si>
  <si>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</si>
  <si>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</si>
  <si>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</si>
  <si>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</si>
  <si>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</si>
  <si>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</si>
  <si>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</si>
  <si>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</si>
  <si>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</si>
  <si>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</si>
  <si>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</si>
  <si>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</si>
  <si>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</si>
  <si>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</si>
  <si>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</si>
  <si>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</si>
  <si>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</si>
  <si>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</si>
  <si>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</si>
  <si>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</si>
  <si>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</si>
  <si>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</si>
  <si>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</si>
  <si>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</si>
  <si>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</si>
  <si>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</si>
  <si>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</si>
  <si>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</si>
  <si>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</si>
  <si>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</si>
  <si>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</si>
  <si>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</si>
  <si>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</si>
  <si>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</si>
  <si>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</si>
  <si>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</si>
  <si>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</si>
  <si>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</si>
  <si>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</si>
  <si>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</si>
  <si>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</si>
  <si>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</si>
  <si>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</si>
  <si>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</si>
  <si>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</si>
  <si>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</si>
  <si>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</si>
  <si>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</si>
  <si>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</si>
  <si>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</si>
  <si>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</si>
  <si>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</si>
  <si>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</si>
  <si>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</si>
  <si>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</si>
  <si>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</si>
  <si>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</si>
  <si>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</si>
  <si>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</si>
  <si>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</si>
  <si>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</si>
  <si>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</si>
  <si>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</si>
  <si>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</si>
  <si>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</si>
  <si>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</si>
  <si>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</si>
  <si>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</si>
  <si>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</si>
  <si>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</si>
  <si>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</si>
  <si>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</si>
  <si>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</si>
  <si>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</si>
  <si>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</si>
  <si>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</si>
  <si>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</si>
  <si>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</si>
  <si>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</si>
  <si>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</si>
  <si>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</si>
  <si>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</si>
  <si>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</si>
  <si>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</si>
  <si>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</si>
  <si>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</si>
  <si>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</si>
  <si>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</si>
  <si>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</si>
  <si>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</si>
  <si>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</si>
  <si>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</si>
  <si>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</si>
  <si>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</si>
  <si>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</si>
  <si>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</si>
  <si>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</si>
  <si>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</si>
  <si>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</si>
  <si>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</si>
  <si>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</si>
  <si>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</si>
  <si>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</si>
  <si>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</si>
  <si>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</si>
  <si>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</si>
  <si>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</si>
  <si>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</si>
  <si>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</si>
  <si>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</si>
  <si>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</si>
  <si>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</si>
  <si>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</si>
  <si>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</si>
  <si>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</si>
  <si>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</si>
  <si>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</si>
  <si>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</si>
  <si>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</si>
  <si>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</si>
  <si>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</si>
  <si>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</si>
  <si>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</si>
  <si>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</si>
  <si>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</si>
  <si>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</si>
  <si>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</si>
  <si>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</si>
  <si>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</si>
  <si>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</si>
  <si>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</si>
  <si>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</si>
  <si>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</si>
  <si>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</si>
  <si>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</si>
  <si>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</si>
  <si>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</si>
  <si>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</si>
  <si>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</si>
  <si>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</si>
  <si>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</si>
  <si>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</si>
  <si>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</si>
  <si>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</si>
  <si>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</si>
  <si>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</si>
  <si>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</si>
  <si>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</si>
  <si>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</si>
  <si>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</si>
  <si>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</si>
  <si>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</si>
  <si>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</si>
  <si>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</si>
  <si>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</si>
  <si>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</si>
  <si>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</si>
  <si>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</si>
  <si>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</si>
  <si>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</si>
  <si>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</si>
  <si>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</si>
  <si>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</si>
  <si>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</si>
  <si>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</si>
  <si>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</si>
  <si>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</si>
  <si>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</si>
  <si>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</si>
  <si>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</si>
  <si>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</si>
  <si>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</si>
  <si>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</si>
  <si>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</si>
  <si>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</si>
  <si>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</si>
  <si>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</si>
  <si>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</si>
  <si>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</si>
  <si>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</si>
  <si>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</si>
  <si>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</si>
  <si>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</si>
  <si>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</si>
  <si>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</si>
  <si>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</si>
  <si>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</si>
  <si>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</si>
  <si>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</si>
  <si>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</si>
  <si>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</si>
  <si>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</si>
  <si>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</si>
  <si>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</si>
  <si>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</si>
  <si>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</si>
  <si>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</si>
  <si>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</si>
  <si>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</si>
  <si>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</si>
  <si>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</si>
  <si>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</si>
  <si>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</si>
  <si>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</si>
  <si>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</si>
  <si>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</si>
  <si>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</si>
  <si>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</si>
  <si>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</si>
  <si>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</si>
  <si>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</si>
  <si>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</si>
  <si>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</si>
  <si>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</si>
  <si>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</si>
  <si>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</si>
  <si>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</si>
  <si>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</si>
  <si>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</si>
  <si>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</si>
  <si>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</si>
  <si>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</si>
  <si>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</si>
  <si>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</si>
  <si>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</si>
  <si>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</si>
  <si>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</si>
  <si>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</si>
  <si>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</si>
  <si>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</si>
  <si>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</si>
  <si>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</si>
  <si>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</si>
  <si>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</si>
  <si>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</si>
  <si>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</si>
  <si>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</si>
  <si>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</si>
  <si>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</si>
  <si>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</si>
  <si>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</si>
  <si>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</si>
  <si>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</si>
  <si>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</si>
  <si>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</si>
  <si>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</si>
  <si>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</si>
  <si>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</si>
  <si>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</si>
  <si>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</si>
  <si>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</si>
  <si>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</si>
  <si>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</si>
  <si>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</si>
  <si>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</si>
  <si>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</si>
  <si>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</si>
  <si>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</si>
  <si>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</si>
  <si>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</si>
  <si>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</si>
  <si>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</si>
  <si>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</si>
  <si>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</si>
  <si>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</si>
  <si>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</si>
  <si>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</si>
  <si>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</si>
  <si>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</si>
  <si>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</si>
  <si>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</si>
  <si>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</si>
  <si>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</si>
  <si>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</si>
  <si>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</si>
  <si>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</si>
  <si>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</si>
  <si>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</si>
  <si>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</si>
  <si>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</si>
  <si>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</si>
  <si>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</si>
  <si>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</si>
  <si>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</si>
  <si>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</si>
  <si>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</si>
  <si>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</si>
  <si>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</si>
  <si>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</si>
  <si>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</si>
  <si>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</si>
  <si>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</si>
  <si>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</si>
  <si>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</si>
  <si>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</si>
  <si>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</si>
  <si>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</si>
  <si>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</si>
  <si>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</si>
  <si>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</si>
  <si>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</si>
  <si>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</si>
  <si>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</si>
  <si>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</si>
  <si>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</si>
  <si>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</si>
  <si>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</si>
  <si>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</si>
  <si>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</si>
  <si>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</si>
  <si>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</si>
  <si>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</si>
  <si>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</si>
  <si>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</si>
  <si>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</si>
  <si>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</si>
  <si>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</si>
  <si>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</si>
  <si>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</si>
  <si>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</si>
  <si>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</si>
  <si>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</si>
  <si>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</si>
  <si>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</si>
  <si>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</si>
  <si>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</si>
  <si>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</si>
  <si>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</si>
  <si>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</si>
  <si>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</si>
  <si>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</si>
  <si>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</si>
  <si>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</si>
  <si>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</si>
  <si>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</si>
  <si>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</si>
  <si>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</si>
  <si>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</si>
  <si>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</si>
  <si>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</si>
  <si>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</si>
  <si>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</si>
  <si>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</si>
  <si>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</si>
  <si>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</si>
  <si>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</si>
  <si>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</si>
  <si>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</si>
  <si>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</si>
  <si>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</si>
  <si>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</si>
  <si>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</si>
  <si>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</si>
  <si>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</si>
  <si>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</si>
  <si>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</si>
  <si>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</si>
  <si>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</si>
  <si>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</si>
  <si>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</si>
  <si>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</si>
  <si>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</si>
  <si>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</si>
  <si>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</si>
  <si>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</si>
  <si>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</si>
  <si>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</si>
  <si>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</si>
  <si>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</si>
  <si>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</si>
  <si>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</si>
  <si>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</si>
  <si>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</si>
  <si>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</si>
  <si>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</si>
  <si>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</si>
  <si>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</si>
  <si>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</si>
  <si>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</si>
  <si>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</si>
  <si>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</si>
  <si>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</si>
  <si>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</si>
  <si>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</si>
  <si>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</si>
  <si>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</si>
  <si>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</si>
  <si>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</si>
  <si>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</si>
  <si>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</si>
  <si>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</si>
  <si>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</si>
  <si>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</si>
  <si>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</si>
  <si>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</si>
  <si>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</si>
  <si>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</si>
  <si>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</si>
  <si>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</si>
  <si>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</si>
  <si>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</si>
  <si>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</si>
  <si>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</si>
  <si>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</si>
  <si>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</si>
  <si>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</si>
  <si>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</si>
  <si>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</si>
  <si>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</si>
  <si>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</si>
  <si>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</si>
  <si>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</si>
  <si>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</si>
  <si>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</si>
  <si>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</si>
  <si>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</si>
  <si>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</si>
  <si>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</si>
  <si>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</si>
  <si>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</si>
  <si>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</si>
  <si>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</si>
  <si>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</si>
  <si>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</si>
  <si>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</si>
  <si>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</si>
  <si>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</si>
  <si>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</si>
  <si>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</si>
  <si>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</si>
  <si>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</si>
  <si>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</si>
  <si>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</si>
  <si>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</si>
  <si>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</si>
  <si>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</si>
  <si>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</si>
  <si>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</si>
  <si>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</si>
  <si>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</si>
  <si>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</si>
  <si>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</si>
  <si>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</si>
  <si>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</si>
  <si>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</si>
  <si>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</si>
  <si>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</si>
  <si>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</si>
  <si>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</si>
  <si>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</si>
  <si>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</si>
  <si>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</si>
  <si>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</si>
  <si>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</si>
  <si>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</si>
  <si>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</si>
  <si>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</si>
  <si>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</si>
  <si>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</si>
  <si>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</si>
  <si>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</si>
  <si>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</si>
  <si>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</si>
  <si>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</si>
  <si>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</si>
  <si>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</si>
  <si>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</si>
  <si>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</si>
  <si>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</si>
  <si>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</si>
  <si>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</si>
  <si>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</si>
  <si>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</si>
  <si>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</si>
  <si>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</si>
  <si>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</si>
  <si>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</si>
  <si>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</si>
  <si>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</si>
  <si>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</si>
  <si>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</si>
  <si>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</si>
  <si>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</si>
  <si>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</si>
  <si>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</si>
  <si>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</si>
  <si>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</si>
  <si>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</si>
  <si>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</si>
  <si>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</si>
  <si>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</si>
  <si>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</si>
  <si>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</si>
  <si>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</si>
  <si>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</si>
  <si>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</si>
  <si>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</si>
  <si>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</si>
  <si>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</si>
  <si>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</si>
  <si>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</si>
  <si>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</si>
  <si>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</si>
  <si>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</si>
  <si>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</si>
  <si>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</si>
  <si>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</si>
  <si>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</si>
  <si>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</si>
  <si>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</si>
  <si>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</si>
  <si>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</si>
  <si>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</si>
  <si>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</si>
  <si>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</si>
  <si>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</si>
  <si>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</si>
  <si>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</si>
  <si>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</si>
  <si>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</si>
  <si>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</si>
  <si>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</si>
  <si>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</si>
  <si>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</si>
  <si>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</si>
  <si>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</si>
  <si>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</si>
  <si>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</si>
  <si>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</si>
  <si>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</si>
  <si>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</si>
  <si>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</si>
  <si>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</si>
  <si>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</si>
  <si>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</si>
  <si>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</si>
  <si>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</si>
  <si>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</si>
  <si>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</si>
  <si>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</si>
  <si>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</si>
  <si>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</si>
  <si>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</si>
  <si>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</si>
  <si>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</si>
  <si>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</si>
  <si>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</si>
  <si>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</si>
  <si>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</si>
  <si>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</si>
  <si>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</si>
  <si>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</si>
  <si>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</si>
  <si>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</si>
  <si>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</si>
  <si>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</si>
  <si>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</si>
  <si>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</si>
  <si>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</si>
  <si>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</si>
  <si>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</si>
  <si>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</si>
  <si>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</si>
  <si>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</si>
  <si>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</si>
  <si>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</si>
  <si>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</si>
  <si>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</si>
  <si>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</si>
  <si>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</si>
  <si>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</si>
  <si>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</si>
  <si>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</si>
  <si>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</si>
  <si>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</si>
  <si>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</si>
  <si>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</si>
  <si>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</si>
  <si>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</si>
  <si>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</si>
  <si>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</si>
  <si>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</si>
  <si>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</si>
  <si>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</si>
  <si>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</si>
  <si>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</si>
  <si>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</si>
  <si>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</si>
  <si>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</si>
  <si>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</si>
  <si>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</si>
  <si>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</si>
  <si>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</si>
  <si>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</si>
  <si>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</si>
  <si>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</si>
  <si>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</si>
  <si>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</si>
  <si>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</si>
  <si>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</si>
  <si>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</si>
  <si>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</si>
  <si>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</si>
  <si>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</si>
  <si>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</si>
  <si>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</si>
  <si>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</si>
  <si>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</si>
  <si>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</si>
  <si>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</si>
  <si>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</si>
  <si>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</si>
  <si>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</si>
  <si>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</si>
  <si>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</si>
  <si>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</si>
  <si>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</si>
  <si>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</si>
  <si>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</si>
  <si>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</si>
  <si>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</si>
  <si>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</si>
  <si>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</si>
  <si>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</si>
  <si>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</si>
  <si>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</si>
  <si>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</si>
  <si>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</si>
  <si>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</si>
  <si>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</si>
  <si>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</si>
  <si>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</si>
  <si>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</si>
  <si>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</si>
  <si>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</si>
  <si>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</si>
  <si>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</si>
  <si>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</si>
  <si>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</si>
  <si>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</si>
  <si>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</si>
  <si>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</si>
  <si>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</si>
  <si>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</si>
  <si>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</si>
  <si>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</si>
  <si>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</si>
  <si>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</si>
  <si>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</si>
  <si>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</si>
  <si>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</si>
  <si>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</si>
  <si>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</si>
  <si>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</si>
  <si>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</si>
  <si>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</si>
  <si>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</si>
  <si>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</si>
  <si>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</si>
  <si>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</si>
  <si>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</si>
  <si>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</si>
  <si>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</si>
  <si>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</si>
  <si>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</si>
  <si>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</si>
  <si>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</si>
  <si>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</si>
  <si>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</si>
  <si>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</si>
  <si>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</si>
  <si>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</si>
  <si>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</si>
  <si>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</si>
  <si>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</si>
  <si>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</si>
  <si>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</si>
  <si>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</si>
  <si>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</si>
  <si>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</si>
  <si>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</si>
  <si>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</si>
  <si>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</si>
  <si>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</si>
  <si>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</si>
  <si>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</si>
  <si>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</si>
  <si>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</si>
  <si>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</si>
  <si>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</si>
  <si>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</si>
  <si>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</si>
  <si>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</si>
  <si>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</si>
  <si>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</si>
  <si>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</si>
  <si>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</si>
  <si>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</si>
  <si>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</si>
  <si>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</si>
  <si>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</si>
  <si>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</si>
  <si>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</si>
  <si>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</si>
  <si>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</si>
  <si>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</si>
  <si>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</si>
  <si>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</si>
  <si>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</si>
  <si>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</si>
  <si>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</si>
  <si>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</si>
  <si>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</si>
  <si>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</si>
  <si>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</si>
  <si>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</si>
  <si>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</si>
  <si>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</si>
  <si>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</si>
  <si>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</si>
  <si>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</si>
  <si>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</si>
  <si>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</si>
  <si>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</si>
  <si>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</si>
  <si>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</si>
  <si>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</si>
  <si>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</si>
  <si>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</si>
  <si>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</si>
  <si>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</si>
  <si>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</si>
  <si>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</si>
  <si>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</si>
  <si>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</si>
  <si>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</si>
  <si>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</si>
  <si>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</si>
  <si>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</si>
  <si>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</si>
  <si>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</si>
  <si>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</si>
  <si>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</si>
  <si>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</si>
  <si>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</si>
  <si>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</si>
  <si>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</si>
  <si>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</si>
  <si>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</si>
  <si>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</si>
  <si>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</si>
  <si>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</si>
  <si>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</si>
  <si>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</si>
  <si>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</si>
  <si>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</si>
  <si>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</si>
  <si>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</si>
  <si>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</si>
  <si>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</si>
  <si>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</si>
  <si>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</si>
  <si>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</si>
  <si>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</si>
  <si>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</si>
  <si>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</si>
  <si>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</si>
  <si>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</si>
  <si>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</si>
  <si>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</si>
  <si>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</si>
  <si>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</si>
  <si>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</si>
  <si>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</si>
  <si>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</si>
  <si>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</si>
  <si>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</si>
  <si>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</si>
  <si>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</si>
  <si>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</si>
  <si>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</si>
  <si>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</si>
  <si>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</si>
  <si>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</si>
  <si>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</si>
  <si>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</si>
  <si>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</si>
  <si>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</si>
  <si>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</si>
  <si>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</si>
  <si>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</si>
  <si>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</si>
  <si>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</si>
  <si>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</si>
  <si>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</si>
  <si>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</si>
  <si>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</si>
  <si>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</si>
  <si>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</si>
  <si>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</si>
  <si>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</si>
  <si>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</si>
  <si>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</si>
  <si>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</si>
  <si>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</si>
  <si>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</si>
  <si>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</si>
  <si>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</si>
  <si>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</si>
  <si>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</si>
  <si>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</si>
  <si>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</si>
  <si>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</si>
  <si>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</si>
  <si>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</si>
  <si>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</si>
  <si>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</si>
  <si>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</si>
  <si>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</si>
  <si>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</si>
  <si>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</si>
  <si>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</si>
  <si>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</si>
  <si>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</si>
  <si>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</si>
  <si>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</si>
  <si>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</si>
  <si>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</si>
  <si>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</si>
  <si>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</si>
  <si>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</si>
  <si>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</si>
  <si>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</si>
  <si>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</si>
  <si>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</si>
  <si>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</si>
  <si>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</si>
  <si>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</si>
  <si>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</si>
  <si>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</si>
  <si>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</si>
  <si>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</si>
  <si>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</si>
  <si>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</si>
  <si>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</si>
  <si>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</si>
  <si>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</si>
  <si>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</si>
  <si>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</si>
  <si>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</si>
  <si>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</si>
  <si>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</si>
  <si>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</si>
  <si>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</si>
  <si>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</si>
  <si>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</si>
  <si>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</si>
  <si>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</si>
  <si>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</si>
  <si>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</si>
  <si>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</si>
  <si>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</si>
  <si>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</si>
  <si>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</si>
  <si>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</si>
  <si>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</si>
  <si>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</si>
  <si>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</si>
  <si>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</si>
  <si>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</si>
  <si>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</si>
  <si>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</si>
  <si>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</si>
  <si>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</si>
  <si>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</si>
  <si>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</si>
  <si>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</si>
  <si>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</si>
  <si>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</si>
  <si>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</si>
  <si>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</si>
  <si>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</si>
  <si>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</si>
  <si>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</si>
  <si>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</si>
  <si>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</si>
  <si>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</si>
  <si>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</si>
  <si>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</si>
  <si>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</si>
  <si>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</si>
  <si>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</si>
  <si>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</si>
  <si>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</si>
  <si>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</si>
  <si>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</si>
  <si>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</si>
  <si>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</si>
  <si>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</si>
  <si>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</si>
  <si>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</si>
  <si>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</si>
  <si>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</si>
  <si>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</si>
  <si>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</si>
  <si>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</si>
  <si>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</si>
  <si>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</si>
  <si>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</si>
  <si>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</si>
  <si>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</si>
  <si>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</si>
  <si>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</si>
  <si>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</si>
  <si>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</si>
  <si>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</si>
  <si>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</si>
  <si>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</si>
  <si>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</si>
  <si>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</si>
  <si>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</si>
  <si>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</si>
  <si>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</si>
  <si>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</si>
  <si>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</si>
  <si>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</si>
  <si>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</si>
  <si>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</si>
  <si>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</si>
  <si>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</si>
  <si>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</si>
  <si>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</si>
  <si>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</si>
  <si>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</si>
  <si>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</si>
  <si>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</si>
  <si>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</si>
  <si>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</si>
  <si>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</si>
  <si>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</si>
  <si>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</si>
  <si>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</si>
  <si>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</si>
  <si>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</si>
  <si>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</si>
  <si>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</si>
  <si>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</si>
  <si>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</si>
  <si>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</si>
  <si>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</si>
  <si>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</si>
  <si>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</si>
  <si>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</si>
  <si>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</si>
  <si>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</si>
  <si>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</si>
  <si>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</si>
  <si>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</si>
  <si>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</si>
  <si>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</si>
  <si>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</si>
  <si>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</si>
  <si>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</si>
  <si>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</si>
  <si>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</si>
  <si>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</si>
  <si>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</si>
  <si>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</si>
  <si>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</si>
  <si>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</si>
  <si>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</si>
  <si>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</si>
  <si>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</si>
  <si>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</si>
  <si>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</si>
  <si>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</si>
  <si>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</si>
  <si>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</si>
  <si>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</si>
  <si>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</si>
  <si>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</si>
  <si>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</si>
  <si>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</si>
  <si>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</si>
  <si>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</si>
  <si>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</si>
  <si>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</si>
  <si>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</si>
  <si>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</si>
  <si>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</si>
  <si>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</si>
  <si>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</si>
  <si>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</si>
  <si>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</si>
  <si>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</si>
  <si>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</si>
  <si>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</si>
  <si>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</si>
  <si>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</si>
  <si>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</si>
  <si>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</si>
  <si>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</si>
  <si>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</si>
  <si>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</si>
  <si>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</si>
  <si>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</si>
  <si>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</si>
  <si>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</si>
  <si>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</si>
  <si>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</si>
  <si>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</si>
  <si>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</si>
  <si>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</si>
  <si>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</si>
  <si>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</si>
  <si>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</si>
  <si>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</si>
  <si>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</si>
  <si>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</si>
  <si>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</si>
  <si>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</si>
  <si>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</si>
  <si>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</si>
  <si>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</si>
  <si>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</si>
  <si>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</si>
  <si>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</si>
  <si>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</si>
  <si>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</si>
  <si>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</si>
  <si>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</si>
  <si>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</si>
  <si>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</si>
  <si>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</si>
  <si>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</si>
  <si>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</si>
  <si>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</si>
  <si>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</si>
  <si>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</si>
  <si>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</si>
  <si>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</si>
  <si>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</si>
  <si>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</si>
  <si>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</si>
  <si>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</si>
  <si>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</si>
  <si>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</si>
  <si>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</si>
  <si>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</si>
  <si>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</si>
  <si>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</si>
  <si>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</si>
  <si>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</si>
  <si>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</si>
  <si>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</si>
  <si>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</si>
  <si>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</si>
  <si>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</si>
  <si>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</si>
  <si>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</si>
  <si>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</si>
  <si>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</si>
  <si>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</si>
  <si>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</si>
  <si>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</si>
  <si>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</si>
  <si>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</si>
  <si>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</si>
  <si>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</si>
  <si>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</si>
  <si>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</si>
  <si>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</si>
  <si>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</si>
  <si>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</si>
  <si>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</si>
  <si>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</si>
  <si>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</si>
  <si>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</si>
  <si>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</si>
  <si>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</si>
  <si>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</si>
  <si>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</si>
  <si>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</si>
  <si>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</si>
  <si>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</si>
  <si>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</si>
  <si>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</si>
  <si>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</si>
  <si>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</si>
  <si>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</si>
  <si>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</si>
  <si>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</si>
  <si>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</si>
  <si>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</si>
  <si>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</si>
  <si>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</si>
  <si>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</si>
  <si>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</si>
  <si>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</si>
  <si>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</si>
  <si>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</si>
  <si>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</si>
  <si>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</si>
  <si>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</si>
  <si>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</si>
  <si>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</si>
  <si>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</si>
  <si>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</si>
  <si>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</si>
  <si>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</si>
  <si>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</si>
  <si>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</si>
  <si>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</si>
  <si>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</si>
  <si>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</si>
  <si>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</si>
  <si>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</si>
  <si>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</si>
  <si>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</si>
  <si>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</si>
  <si>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</si>
  <si>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</si>
  <si>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</si>
  <si>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</si>
  <si>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</si>
  <si>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</si>
  <si>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</si>
  <si>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</si>
  <si>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</si>
  <si>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</si>
  <si>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</si>
  <si>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</si>
  <si>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</si>
  <si>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</si>
  <si>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</si>
  <si>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</si>
  <si>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</si>
  <si>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</si>
  <si>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</si>
  <si>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</si>
  <si>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</si>
  <si>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</si>
  <si>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</si>
  <si>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</si>
  <si>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</si>
  <si>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</si>
  <si>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</si>
  <si>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</si>
  <si>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</si>
  <si>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</si>
  <si>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</si>
  <si>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</si>
  <si>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</si>
  <si>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</si>
  <si>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</si>
  <si>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</si>
  <si>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</si>
  <si>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</si>
  <si>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</si>
  <si>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</si>
  <si>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</si>
  <si>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</si>
  <si>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</si>
  <si>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</si>
  <si>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</si>
  <si>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</si>
  <si>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</si>
  <si>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</si>
  <si>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</si>
  <si>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</si>
  <si>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</si>
  <si>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</si>
  <si>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</si>
  <si>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</si>
  <si>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</si>
  <si>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</si>
  <si>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</si>
  <si>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</si>
  <si>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</si>
  <si>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</si>
  <si>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</si>
  <si>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</si>
  <si>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</si>
  <si>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</si>
  <si>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</si>
  <si>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</si>
  <si>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</si>
  <si>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</si>
  <si>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</si>
  <si>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</si>
  <si>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</si>
  <si>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</si>
  <si>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</si>
  <si>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</si>
  <si>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</si>
  <si>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</si>
  <si>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</si>
  <si>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</si>
  <si>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</si>
  <si>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</si>
  <si>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</si>
  <si>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</si>
  <si>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</si>
  <si>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</si>
  <si>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</si>
  <si>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</si>
  <si>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</si>
  <si>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</si>
  <si>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</si>
  <si>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</si>
  <si>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</si>
  <si>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</si>
  <si>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</si>
  <si>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</si>
  <si>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</si>
  <si>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</si>
  <si>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</si>
  <si>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</si>
  <si>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</si>
  <si>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</si>
  <si>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</si>
  <si>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</si>
  <si>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</si>
  <si>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</si>
  <si>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</si>
  <si>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</si>
  <si>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</si>
  <si>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</si>
  <si>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</si>
  <si>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</si>
  <si>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</si>
  <si>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</si>
  <si>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</si>
  <si>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</si>
  <si>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</si>
  <si>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</si>
  <si>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</si>
  <si>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</si>
  <si>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</si>
  <si>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</si>
  <si>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</si>
  <si>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</si>
  <si>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</si>
  <si>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</si>
  <si>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</si>
  <si>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</si>
  <si>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</si>
  <si>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</si>
  <si>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</si>
  <si>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</si>
  <si>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</si>
  <si>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</si>
  <si>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</si>
  <si>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</si>
  <si>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</si>
  <si>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</si>
  <si>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</si>
  <si>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</si>
  <si>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</si>
  <si>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</si>
  <si>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</si>
  <si>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</si>
  <si>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</si>
  <si>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</si>
  <si>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</si>
  <si>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</si>
  <si>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</si>
  <si>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</si>
  <si>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</si>
  <si>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</si>
  <si>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</si>
  <si>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</si>
  <si>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</si>
  <si>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</si>
  <si>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</si>
  <si>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</si>
  <si>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</si>
  <si>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</si>
  <si>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</si>
  <si>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</si>
  <si>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</si>
  <si>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</si>
  <si>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</si>
  <si>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</si>
  <si>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</si>
  <si>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</si>
  <si>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</si>
  <si>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</si>
  <si>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</si>
  <si>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</si>
  <si>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</si>
  <si>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</si>
  <si>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</si>
  <si>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</si>
  <si>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</si>
  <si>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</si>
  <si>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</si>
  <si>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</si>
  <si>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</si>
  <si>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</si>
  <si>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</si>
  <si>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</si>
  <si>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</si>
  <si>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</si>
  <si>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</si>
  <si>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</si>
  <si>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</si>
  <si>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</si>
  <si>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</si>
  <si>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</si>
  <si>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</si>
  <si>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</si>
  <si>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</si>
  <si>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</si>
  <si>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</si>
  <si>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</si>
  <si>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</si>
  <si>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</si>
  <si>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</si>
  <si>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</si>
  <si>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</si>
  <si>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</si>
  <si>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</si>
  <si>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</si>
  <si>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</si>
  <si>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</si>
  <si>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</si>
  <si>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</si>
  <si>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</si>
  <si>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</si>
  <si>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</si>
  <si>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</si>
  <si>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</si>
  <si>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</si>
  <si>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</si>
  <si>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</si>
  <si>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</si>
  <si>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</si>
  <si>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</si>
  <si>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</si>
  <si>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</si>
  <si>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</si>
  <si>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</si>
  <si>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</si>
  <si>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</si>
  <si>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</si>
  <si>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</si>
  <si>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</si>
  <si>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</si>
  <si>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</si>
  <si>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</si>
  <si>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</si>
  <si>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</si>
  <si>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</si>
  <si>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</si>
  <si>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</si>
  <si>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</si>
  <si>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</si>
  <si>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</si>
  <si>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</si>
  <si>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</si>
  <si>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</si>
  <si>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</si>
  <si>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</si>
  <si>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</si>
  <si>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</si>
  <si>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</si>
  <si>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</si>
  <si>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</si>
  <si>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</si>
  <si>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</si>
  <si>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</si>
  <si>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</si>
  <si>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</si>
  <si>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</si>
  <si>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</si>
  <si>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</si>
  <si>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</si>
  <si>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</si>
  <si>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</si>
  <si>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</si>
  <si>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</si>
  <si>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</si>
  <si>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</si>
  <si>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</si>
  <si>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</si>
  <si>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</si>
  <si>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</si>
  <si>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</si>
  <si>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</si>
  <si>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</si>
  <si>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</si>
  <si>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</si>
  <si>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</si>
  <si>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</si>
  <si>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</si>
  <si>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</si>
  <si>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</si>
  <si>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</si>
  <si>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</si>
  <si>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</si>
  <si>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</si>
  <si>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</si>
  <si>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</si>
  <si>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</si>
  <si>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</si>
  <si>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</si>
  <si>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</si>
  <si>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</si>
  <si>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</si>
  <si>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</si>
  <si>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</si>
  <si>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</si>
  <si>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</si>
  <si>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</si>
  <si>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</si>
  <si>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</si>
  <si>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</si>
  <si>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</si>
  <si>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</si>
  <si>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</si>
  <si>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</si>
  <si>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</si>
  <si>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</si>
  <si>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</si>
  <si>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</si>
  <si>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</si>
  <si>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</si>
  <si>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</si>
  <si>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</si>
  <si>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</si>
  <si>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</si>
  <si>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</si>
  <si>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</si>
  <si>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</si>
  <si>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</si>
  <si>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</si>
  <si>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</si>
  <si>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</si>
  <si>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</si>
  <si>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</si>
  <si>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</si>
  <si>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</si>
  <si>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</si>
  <si>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</si>
  <si>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</si>
  <si>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</si>
  <si>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</si>
  <si>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</si>
  <si>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</si>
  <si>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</si>
  <si>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</si>
  <si>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</si>
  <si>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</si>
  <si>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</si>
  <si>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</si>
  <si>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</si>
  <si>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</si>
  <si>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</si>
  <si>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</si>
  <si>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</si>
  <si>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</si>
  <si>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</si>
  <si>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</si>
  <si>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</si>
  <si>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</si>
  <si>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</si>
  <si>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</si>
  <si>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</si>
  <si>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</si>
  <si>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</si>
  <si>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</si>
  <si>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</si>
  <si>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</si>
  <si>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</si>
  <si>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</si>
  <si>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</si>
  <si>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</si>
  <si>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</si>
  <si>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</si>
  <si>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</si>
  <si>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</si>
  <si>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</si>
  <si>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</si>
  <si>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</si>
  <si>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</si>
  <si>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</si>
  <si>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</si>
  <si>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</si>
  <si>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</si>
  <si>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</si>
  <si>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</si>
  <si>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</si>
  <si>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</si>
  <si>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</si>
  <si>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</si>
  <si>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</si>
  <si>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</si>
  <si>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</si>
  <si>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</si>
  <si>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</si>
  <si>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</si>
  <si>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</si>
  <si>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</si>
  <si>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</si>
  <si>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</si>
  <si>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</si>
  <si>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</si>
  <si>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</si>
  <si>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</si>
  <si>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</si>
  <si>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</si>
  <si>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</si>
  <si>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</si>
  <si>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</si>
  <si>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</si>
  <si>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</si>
  <si>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</si>
  <si>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</si>
  <si>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</si>
  <si>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</si>
  <si>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</si>
  <si>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</si>
  <si>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</si>
  <si>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</si>
  <si>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</si>
  <si>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</si>
  <si>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</si>
  <si>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</si>
  <si>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</si>
  <si>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</si>
  <si>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</si>
  <si>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</si>
  <si>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</si>
  <si>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</si>
  <si>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</si>
  <si>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</si>
  <si>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</si>
  <si>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</si>
  <si>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</si>
  <si>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</si>
  <si>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</si>
  <si>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</si>
  <si>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</si>
  <si>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</si>
  <si>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</si>
  <si>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</si>
  <si>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</si>
  <si>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</si>
  <si>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</si>
  <si>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</si>
  <si>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</si>
  <si>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</si>
  <si>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</si>
  <si>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</si>
  <si>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</si>
  <si>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</si>
  <si>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</si>
  <si>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</si>
  <si>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</si>
  <si>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</si>
  <si>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</si>
  <si>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</si>
  <si>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</si>
  <si>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</si>
  <si>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</si>
  <si>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</si>
  <si>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</si>
  <si>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</si>
  <si>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</si>
  <si>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</si>
  <si>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</si>
  <si>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</si>
  <si>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</si>
  <si>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</si>
  <si>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</si>
  <si>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</si>
  <si>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</si>
  <si>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</si>
  <si>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</si>
  <si>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</si>
  <si>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</si>
  <si>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</si>
  <si>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</si>
  <si>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</si>
  <si>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</si>
  <si>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</si>
  <si>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</si>
  <si>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</si>
  <si>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</si>
  <si>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</si>
  <si>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</si>
  <si>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</si>
  <si>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</si>
  <si>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</si>
  <si>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</si>
  <si>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</si>
  <si>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</si>
  <si>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</si>
  <si>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</si>
  <si>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</si>
  <si>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</si>
  <si>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</si>
  <si>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</si>
  <si>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</si>
  <si>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</si>
  <si>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</si>
  <si>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</si>
  <si>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</si>
  <si>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</si>
  <si>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</si>
  <si>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</si>
  <si>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</si>
  <si>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</si>
  <si>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</si>
  <si>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</si>
  <si>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</si>
  <si>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</si>
  <si>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</si>
  <si>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</si>
  <si>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</si>
  <si>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</si>
  <si>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</si>
  <si>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</si>
  <si>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</si>
  <si>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</si>
  <si>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</si>
  <si>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</si>
  <si>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</si>
  <si>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</si>
  <si>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</si>
  <si>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</si>
  <si>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</si>
  <si>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</si>
  <si>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</si>
  <si>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</si>
  <si>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</si>
  <si>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</si>
  <si>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</si>
  <si>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</si>
  <si>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</si>
  <si>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</si>
  <si>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</si>
  <si>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</si>
  <si>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</si>
  <si>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</si>
  <si>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</si>
  <si>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</si>
  <si>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</si>
  <si>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</si>
  <si>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</si>
  <si>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</si>
  <si>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</si>
  <si>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</si>
  <si>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</si>
  <si>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</si>
  <si>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</si>
  <si>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</si>
  <si>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</si>
  <si>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</si>
  <si>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</si>
  <si>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</si>
  <si>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</si>
  <si>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</si>
  <si>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</si>
  <si>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</si>
  <si>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</si>
  <si>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</si>
  <si>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</si>
  <si>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</si>
  <si>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</si>
  <si>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</si>
  <si>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</si>
  <si>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</si>
  <si>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</si>
  <si>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</si>
  <si>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</si>
  <si>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</si>
  <si>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</si>
  <si>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</si>
  <si>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</si>
  <si>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</si>
  <si>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</si>
  <si>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</si>
  <si>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</si>
  <si>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</si>
  <si>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</si>
  <si>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</si>
  <si>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</si>
  <si>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</si>
  <si>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</si>
  <si>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</si>
  <si>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</si>
  <si>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</si>
  <si>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</si>
  <si>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</si>
  <si>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</si>
  <si>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</si>
  <si>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</si>
  <si>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</si>
  <si>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</si>
  <si>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</si>
  <si>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</si>
  <si>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</si>
  <si>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</si>
  <si>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</si>
  <si>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</si>
  <si>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</si>
  <si>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</si>
  <si>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</si>
  <si>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</si>
  <si>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</si>
  <si>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</si>
  <si>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</si>
  <si>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</si>
  <si>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</si>
  <si>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</si>
  <si>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</si>
  <si>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</si>
  <si>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</si>
  <si>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</si>
  <si>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</si>
  <si>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</si>
  <si>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</si>
  <si>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</si>
  <si>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</si>
  <si>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</si>
  <si>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</si>
  <si>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</si>
  <si>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</si>
  <si>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</si>
  <si>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</si>
  <si>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</si>
  <si>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</si>
  <si>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</si>
  <si>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</si>
  <si>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</si>
  <si>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</si>
  <si>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</si>
  <si>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</si>
  <si>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</si>
  <si>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</si>
  <si>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</si>
  <si>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</si>
  <si>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</si>
  <si>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</si>
  <si>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</si>
  <si>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</si>
  <si>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</si>
  <si>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</si>
  <si>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</si>
  <si>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</si>
  <si>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</si>
  <si>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</si>
  <si>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</si>
  <si>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</si>
  <si>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</si>
  <si>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</si>
  <si>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</si>
  <si>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</si>
  <si>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</si>
  <si>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</si>
  <si>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</si>
  <si>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</si>
  <si>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</si>
  <si>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</si>
  <si>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</si>
  <si>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</si>
  <si>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</si>
  <si>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</si>
  <si>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</si>
  <si>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</si>
  <si>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</si>
  <si>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</si>
  <si>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</si>
  <si>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</si>
  <si>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</si>
  <si>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</si>
  <si>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</si>
  <si>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</si>
  <si>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</si>
  <si>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JORGE IGNACIO RESTREPO MONTOYA</t>
  </si>
  <si>
    <t>MUNICIPIO DE MEDELLIN</t>
  </si>
  <si>
    <t>4600068496</t>
  </si>
  <si>
    <t>ATENCION INTEGRAL DE NIÑOS Y NIÑAS EN LA MODALIDAD ENTORNO INSTITUCIONAL 8 HORAS EN CENTRO INFANTIL</t>
  </si>
  <si>
    <t>DEPARTAMENTO DE ANTIOQUIA</t>
  </si>
  <si>
    <t>4600007975</t>
  </si>
  <si>
    <t>INTEGRALR ESFUERZOS PARA LA PROMOCION DEL DESARROLLO INTEGRAL TEMPRANO DE LA PRIMERA INFANCIA EN DEPARTAMENTO DE ANTIOQUIA, Y PARA LA IMPLEMENTACION DEL SISTEMA DEPARTAMENTAL DE GESTION DEL DESARROLLO INTEGRAL TEMPRANO</t>
  </si>
  <si>
    <t>4600006456</t>
  </si>
  <si>
    <t>INTEGRAR ESFUERZOS PARA LA PROMOCION DEL DESARROLLO INTEGRAL TEMPRANO DE LA PRIMEA INFANCIA BAJO LA MODALIDAD FAMILIAR , EN  EL MUNICIPIO DE CALDAS</t>
  </si>
  <si>
    <t>MUNICIPIO ENVIGADO</t>
  </si>
  <si>
    <t>ENV-12-09-0460-19</t>
  </si>
  <si>
    <t>PRESTACION DE SERVICIOS PROFESIONALES PARA ATENDER INTEGRALMENTE A LOS NIÑOS Y NIÑAS DESDE LOS 2 AÑOS Y 6 MESES A LOS 4 AÑOS Y 11 MESES Y 29 O ANTES DE INGRESAR AL GRADO TRANSICION EN EL MARCO DE LA ATENCION INTEGRAL A LA PRIMERA INFANCIA DEL MUNICIPIO DE ENVIGADO</t>
  </si>
  <si>
    <t>4600009266</t>
  </si>
  <si>
    <t>PRESTAR SERVICIOS PARA BRINDAR ATENCION INTEGRAL A LA PRIMEA INFANCIA BAJO LAS MODALIDADES DE FAMILIAR Y FLEXIBLE BUEN COMIENZZO ANTIOQUIA EN LOS MUNICIPIO DE CARACOLI, PUERTO BERRIO Y SAN ROQUE Y PARA LA IMPLEMENTACION DEL SISTEMA DEPARFTAMENTAL DE GESTION DEL DESARROLLO INTEGRAL TEMPRANO</t>
  </si>
  <si>
    <t>4600078767</t>
  </si>
  <si>
    <t>ATENCION INTEGRAL DE NIÑOS Y NIÑAS HASTA 5 AÑOSEN LA MODALIDAD ENTORNO INSTITUCIONAL 8 HORAS EN CENTRO INFANTIL</t>
  </si>
  <si>
    <t>MUNICIPIO DE ITAGUI</t>
  </si>
  <si>
    <t>SPYS-164-2018</t>
  </si>
  <si>
    <t>PRESTACION DE SERVICIO APOYO A LA GESTION, PARA LA ATENCION INTEGRAL EL RECONOCIMIENTO Y LA PROTECCION A LOS NIÑOS Y NIÑAS DE 2 A 5 AÑOS EN EL MUNICIPIO DE ITAGUI</t>
  </si>
  <si>
    <t>MUNICIPIO DE SABANETA</t>
  </si>
  <si>
    <t>840</t>
  </si>
  <si>
    <t>INTEGRAR ESFUERZOS PARA LA PROTECCION INTEGRAL A LA PRIMERA INFANCIA MEDIANTE LA ESTRATEGIA DE 0 A SIEMPRE EN EL MUNICIPIO DE SABANETA</t>
  </si>
  <si>
    <t>MUNICIPIO DE ENVIGADO</t>
  </si>
  <si>
    <t>ENV-12-09-0483-20</t>
  </si>
  <si>
    <t>PRESTACION DE SERVICIOS PROFESIONALES PARA ATENDER INTEGRALMENTE A LOS NIÑOS Y NIÑAS DESDE LOS 2 AÑOS Y 6 MESES A LOS 4 AÑOS Y 11 MESES Y 29 O ANTES DE INGRESAR AL GRADO TRANSICION EN EL MARCO DE LA ATENCION INTEGRAL A LA PRIMERA INFANCIA DEL MUNICIPIO DE</t>
  </si>
  <si>
    <t>ENV-12-09-0515-20</t>
  </si>
  <si>
    <t>PRESTACION DE SERVICIOS PROFESIONALES PARA FORTALECER LA ATENCION INTEGRAL DE LOS NIÑOS Y NIÑAS EN LOS COMPONENTES FAMILIA, COMUNIDAD Y REDES, SALUD Y NUTRICIÓN Y PROCESO PEDAGOGICO EN EL MARCO DE LA POLITICA ESTATAL DE 0 A SIEMPRE</t>
  </si>
  <si>
    <t>SF-142-2020</t>
  </si>
  <si>
    <t>PRESTACION DE SERVICIOS PROFESIONALES PARA LA AENCION INTEGRAL A NIÑOS Y NIÑAS EN LA PRIMERA INFANCIA QUE PERTENEZCAN A LA POBLACION EN CUNDICIONES DE VULNERABILIADD PARA PRESTAR EL SERVICIO DE ATENCION, EDUCACION INICIAL Y CUIDADO A MENORES DE 5 AÑOS O HASTA SU INGRESO AL GRADO TRANSICION EN EL MARCO DE LA POLITICA DE 0 A SIEMPRE</t>
  </si>
  <si>
    <t>4600010535</t>
  </si>
  <si>
    <t>PRESTAR SERVICIOS PARA BRINDAR ATENCION INTEGRAL A LA PRIMEA INFANCIA BAJO LAS MODALIDADES DE FAMILIAREN LOS MUNICIPIOS QUE CONFORMAR LAS ZONAR SUROESTE 2 Y SUROESTE3</t>
  </si>
  <si>
    <t>4600084232</t>
  </si>
  <si>
    <t>ATENCION INTEGRAL A NIÑOS Y NIÑAS HASTA LOS 5 AÑOS EN LA MODALIDAD INSTITUCIONAL 8 HORAS EN CENTRO INFANTIL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</si>
  <si>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</si>
  <si>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Cr 49 n 44 15</t>
  </si>
  <si>
    <t>3741335</t>
  </si>
  <si>
    <t>Itagüí</t>
  </si>
  <si>
    <t>asistentedegerencia@coomei.co</t>
  </si>
  <si>
    <t>2021-5-10000080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</si>
</sst>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2714</v>
      </c>
      <c r="D15" s="35"/>
      <c r="E15" s="35"/>
      <c r="F15" s="5"/>
      <c r="G15" s="32" t="s">
        <v>1168</v>
      </c>
      <c r="H15" s="103" t="s">
        <v>36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800171406</v>
      </c>
      <c r="C20" s="5"/>
      <c r="D20" s="73"/>
      <c r="E20" s="5"/>
      <c r="F20" s="5"/>
      <c r="G20" s="5"/>
      <c r="H20" s="242"/>
      <c r="I20" s="148" t="s">
        <v>36</v>
      </c>
      <c r="J20" s="149" t="s">
        <v>106</v>
      </c>
      <c r="K20" s="150">
        <v>1534001898</v>
      </c>
      <c r="L20" s="151">
        <v>44197</v>
      </c>
      <c r="M20" s="151">
        <v>44561</v>
      </c>
      <c r="N20" s="134">
        <f>+(M20-L20)/30</f>
        <v>12.133333333333333</v>
      </c>
      <c r="O20" s="137"/>
      <c r="U20" s="133"/>
      <c r="V20" s="105">
        <f ca="1">NOW()</f>
        <v>44194.688226620368</v>
      </c>
      <c r="W20" s="105">
        <f ca="1">NOW()</f>
        <v>44194.688226620368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MULTIACTIVA PARA LA EDUCACION INTEGRAL COOMEI</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42745</v>
      </c>
      <c r="F48" s="144">
        <v>43039</v>
      </c>
      <c r="G48" s="159">
        <f>IF(AND(E48&lt;&gt;"",F48&lt;&gt;""),((F48-E48)/30),"")</f>
        <v>9.8000000000000007</v>
      </c>
      <c r="H48" s="118" t="s">
        <v>2679</v>
      </c>
      <c r="I48" s="113" t="s">
        <v>36</v>
      </c>
      <c r="J48" s="113" t="s">
        <v>38</v>
      </c>
      <c r="K48" s="115">
        <v>1722446680</v>
      </c>
      <c r="L48" s="114" t="s">
        <v>1148</v>
      </c>
      <c r="M48" s="116">
        <v>1</v>
      </c>
      <c r="N48" s="114" t="s">
        <v>27</v>
      </c>
      <c r="O48" s="114" t="s">
        <v>1148</v>
      </c>
      <c r="P48" s="78"/>
    </row>
    <row r="49" spans="1:16" s="6" customFormat="1" ht="24.75" customHeight="1" x14ac:dyDescent="0.25">
      <c r="A49" s="142">
        <v>2</v>
      </c>
      <c r="B49" s="111" t="s">
        <v>2680</v>
      </c>
      <c r="C49" s="112" t="s">
        <v>31</v>
      </c>
      <c r="D49" s="110" t="s">
        <v>2681</v>
      </c>
      <c r="E49" s="144">
        <v>43081</v>
      </c>
      <c r="F49" s="144">
        <v>43404</v>
      </c>
      <c r="G49" s="159">
        <f t="shared" ref="G49:G50" si="2">IF(AND(E49&lt;&gt;"",F49&lt;&gt;""),((F49-E49)/30),"")</f>
        <v>10.766666666666667</v>
      </c>
      <c r="H49" s="118" t="s">
        <v>2682</v>
      </c>
      <c r="I49" s="113" t="s">
        <v>36</v>
      </c>
      <c r="J49" s="113" t="s">
        <v>37</v>
      </c>
      <c r="K49" s="115">
        <v>4732193775</v>
      </c>
      <c r="L49" s="114" t="s">
        <v>1148</v>
      </c>
      <c r="M49" s="116">
        <v>1</v>
      </c>
      <c r="N49" s="114" t="s">
        <v>27</v>
      </c>
      <c r="O49" s="114" t="s">
        <v>1148</v>
      </c>
      <c r="P49" s="78"/>
    </row>
    <row r="50" spans="1:16" s="6" customFormat="1" ht="24.75" customHeight="1" x14ac:dyDescent="0.25">
      <c r="A50" s="142">
        <v>3</v>
      </c>
      <c r="B50" s="121" t="s">
        <v>2680</v>
      </c>
      <c r="C50" s="123" t="s">
        <v>31</v>
      </c>
      <c r="D50" s="110" t="s">
        <v>2683</v>
      </c>
      <c r="E50" s="144">
        <v>42823</v>
      </c>
      <c r="F50" s="144">
        <v>43069</v>
      </c>
      <c r="G50" s="159">
        <f t="shared" si="2"/>
        <v>8.1999999999999993</v>
      </c>
      <c r="H50" s="118" t="s">
        <v>2684</v>
      </c>
      <c r="I50" s="113" t="s">
        <v>36</v>
      </c>
      <c r="J50" s="113" t="s">
        <v>64</v>
      </c>
      <c r="K50" s="115">
        <v>258835172</v>
      </c>
      <c r="L50" s="114" t="s">
        <v>1148</v>
      </c>
      <c r="M50" s="116">
        <v>1</v>
      </c>
      <c r="N50" s="114" t="s">
        <v>27</v>
      </c>
      <c r="O50" s="114" t="s">
        <v>1148</v>
      </c>
      <c r="P50" s="78"/>
    </row>
    <row r="51" spans="1:16" s="6" customFormat="1" ht="24.75" customHeight="1" outlineLevel="1" x14ac:dyDescent="0.25">
      <c r="A51" s="142">
        <v>4</v>
      </c>
      <c r="B51" s="111" t="s">
        <v>2685</v>
      </c>
      <c r="C51" s="112" t="s">
        <v>31</v>
      </c>
      <c r="D51" s="110" t="s">
        <v>2686</v>
      </c>
      <c r="E51" s="144">
        <v>43490</v>
      </c>
      <c r="F51" s="144">
        <v>43810</v>
      </c>
      <c r="G51" s="159">
        <f t="shared" ref="G51:G107" si="3">IF(AND(E51&lt;&gt;"",F51&lt;&gt;""),((F51-E51)/30),"")</f>
        <v>10.666666666666666</v>
      </c>
      <c r="H51" s="118" t="s">
        <v>2687</v>
      </c>
      <c r="I51" s="113" t="s">
        <v>36</v>
      </c>
      <c r="J51" s="113" t="s">
        <v>84</v>
      </c>
      <c r="K51" s="115">
        <v>1006950328</v>
      </c>
      <c r="L51" s="114" t="s">
        <v>1148</v>
      </c>
      <c r="M51" s="116">
        <v>1</v>
      </c>
      <c r="N51" s="114" t="s">
        <v>27</v>
      </c>
      <c r="O51" s="114" t="s">
        <v>1148</v>
      </c>
      <c r="P51" s="78"/>
    </row>
    <row r="52" spans="1:16" s="7" customFormat="1" ht="24.75" customHeight="1" outlineLevel="1" x14ac:dyDescent="0.25">
      <c r="A52" s="143">
        <v>5</v>
      </c>
      <c r="B52" s="111" t="s">
        <v>2680</v>
      </c>
      <c r="C52" s="112" t="s">
        <v>31</v>
      </c>
      <c r="D52" s="110" t="s">
        <v>2688</v>
      </c>
      <c r="E52" s="144">
        <v>43516</v>
      </c>
      <c r="F52" s="144">
        <v>43830</v>
      </c>
      <c r="G52" s="159">
        <f t="shared" si="3"/>
        <v>10.466666666666667</v>
      </c>
      <c r="H52" s="118" t="s">
        <v>2689</v>
      </c>
      <c r="I52" s="113" t="s">
        <v>36</v>
      </c>
      <c r="J52" s="113" t="s">
        <v>37</v>
      </c>
      <c r="K52" s="115">
        <v>2481460031</v>
      </c>
      <c r="L52" s="114" t="s">
        <v>1148</v>
      </c>
      <c r="M52" s="116">
        <v>1</v>
      </c>
      <c r="N52" s="114" t="s">
        <v>2634</v>
      </c>
      <c r="O52" s="114" t="s">
        <v>1148</v>
      </c>
      <c r="P52" s="79"/>
    </row>
    <row r="53" spans="1:16" s="7" customFormat="1" ht="24.75" customHeight="1" outlineLevel="1" x14ac:dyDescent="0.25">
      <c r="A53" s="143">
        <v>6</v>
      </c>
      <c r="B53" s="111" t="s">
        <v>2677</v>
      </c>
      <c r="C53" s="112" t="s">
        <v>31</v>
      </c>
      <c r="D53" s="110" t="s">
        <v>2690</v>
      </c>
      <c r="E53" s="144">
        <v>43480</v>
      </c>
      <c r="F53" s="144">
        <v>43820</v>
      </c>
      <c r="G53" s="159">
        <f t="shared" si="3"/>
        <v>11.333333333333334</v>
      </c>
      <c r="H53" s="118" t="s">
        <v>2691</v>
      </c>
      <c r="I53" s="113" t="s">
        <v>36</v>
      </c>
      <c r="J53" s="113" t="s">
        <v>38</v>
      </c>
      <c r="K53" s="115">
        <v>2330424299</v>
      </c>
      <c r="L53" s="114" t="s">
        <v>1148</v>
      </c>
      <c r="M53" s="116">
        <v>1</v>
      </c>
      <c r="N53" s="114" t="s">
        <v>27</v>
      </c>
      <c r="O53" s="114" t="s">
        <v>1148</v>
      </c>
      <c r="P53" s="79"/>
    </row>
    <row r="54" spans="1:16" s="7" customFormat="1" ht="24.75" customHeight="1" outlineLevel="1" x14ac:dyDescent="0.25">
      <c r="A54" s="143">
        <v>7</v>
      </c>
      <c r="B54" s="121" t="s">
        <v>2692</v>
      </c>
      <c r="C54" s="123" t="s">
        <v>31</v>
      </c>
      <c r="D54" s="110" t="s">
        <v>2693</v>
      </c>
      <c r="E54" s="144">
        <v>43132</v>
      </c>
      <c r="F54" s="144">
        <v>43465</v>
      </c>
      <c r="G54" s="159">
        <f t="shared" si="3"/>
        <v>11.1</v>
      </c>
      <c r="H54" s="118" t="s">
        <v>2694</v>
      </c>
      <c r="I54" s="113" t="s">
        <v>36</v>
      </c>
      <c r="J54" s="113" t="s">
        <v>96</v>
      </c>
      <c r="K54" s="117">
        <v>1091910000</v>
      </c>
      <c r="L54" s="114" t="s">
        <v>1148</v>
      </c>
      <c r="M54" s="116">
        <v>1</v>
      </c>
      <c r="N54" s="114" t="s">
        <v>27</v>
      </c>
      <c r="O54" s="114" t="s">
        <v>1148</v>
      </c>
      <c r="P54" s="79"/>
    </row>
    <row r="55" spans="1:16" s="7" customFormat="1" ht="24.75" customHeight="1" outlineLevel="1" x14ac:dyDescent="0.25">
      <c r="A55" s="143">
        <v>8</v>
      </c>
      <c r="B55" s="111" t="s">
        <v>2695</v>
      </c>
      <c r="C55" s="112" t="s">
        <v>31</v>
      </c>
      <c r="D55" s="110" t="s">
        <v>2696</v>
      </c>
      <c r="E55" s="144">
        <v>43521</v>
      </c>
      <c r="F55" s="144">
        <v>43830</v>
      </c>
      <c r="G55" s="159">
        <f t="shared" si="3"/>
        <v>10.3</v>
      </c>
      <c r="H55" s="118" t="s">
        <v>2697</v>
      </c>
      <c r="I55" s="113" t="s">
        <v>36</v>
      </c>
      <c r="J55" s="113" t="s">
        <v>124</v>
      </c>
      <c r="K55" s="117">
        <v>2016877821</v>
      </c>
      <c r="L55" s="114" t="s">
        <v>1148</v>
      </c>
      <c r="M55" s="116">
        <v>1</v>
      </c>
      <c r="N55" s="114" t="s">
        <v>27</v>
      </c>
      <c r="O55" s="114" t="s">
        <v>1148</v>
      </c>
      <c r="P55" s="79"/>
    </row>
    <row r="56" spans="1:16" s="7" customFormat="1" ht="24.75" customHeight="1" outlineLevel="1" x14ac:dyDescent="0.25">
      <c r="A56" s="143">
        <v>9</v>
      </c>
      <c r="B56" s="111" t="s">
        <v>2698</v>
      </c>
      <c r="C56" s="112" t="s">
        <v>31</v>
      </c>
      <c r="D56" s="110" t="s">
        <v>2699</v>
      </c>
      <c r="E56" s="144">
        <v>43879</v>
      </c>
      <c r="F56" s="144">
        <v>44189</v>
      </c>
      <c r="G56" s="159">
        <f t="shared" si="3"/>
        <v>10.333333333333334</v>
      </c>
      <c r="H56" s="118" t="s">
        <v>2700</v>
      </c>
      <c r="I56" s="113" t="s">
        <v>36</v>
      </c>
      <c r="J56" s="113" t="s">
        <v>84</v>
      </c>
      <c r="K56" s="117">
        <v>1092797908</v>
      </c>
      <c r="L56" s="114" t="s">
        <v>1148</v>
      </c>
      <c r="M56" s="116">
        <v>1</v>
      </c>
      <c r="N56" s="114" t="s">
        <v>2634</v>
      </c>
      <c r="O56" s="114" t="s">
        <v>1148</v>
      </c>
      <c r="P56" s="79"/>
    </row>
    <row r="57" spans="1:16" s="7" customFormat="1" ht="24.75" customHeight="1" outlineLevel="1" x14ac:dyDescent="0.25">
      <c r="A57" s="143">
        <v>10</v>
      </c>
      <c r="B57" s="121" t="s">
        <v>2698</v>
      </c>
      <c r="C57" s="65" t="s">
        <v>31</v>
      </c>
      <c r="D57" s="63" t="s">
        <v>2701</v>
      </c>
      <c r="E57" s="144">
        <v>44008</v>
      </c>
      <c r="F57" s="144">
        <v>44179</v>
      </c>
      <c r="G57" s="159">
        <f t="shared" si="3"/>
        <v>5.7</v>
      </c>
      <c r="H57" s="118" t="s">
        <v>2702</v>
      </c>
      <c r="I57" s="63" t="s">
        <v>36</v>
      </c>
      <c r="J57" s="63" t="s">
        <v>84</v>
      </c>
      <c r="K57" s="66">
        <v>225980649</v>
      </c>
      <c r="L57" s="65" t="s">
        <v>1148</v>
      </c>
      <c r="M57" s="67">
        <v>1</v>
      </c>
      <c r="N57" s="65" t="s">
        <v>2634</v>
      </c>
      <c r="O57" s="65" t="s">
        <v>1148</v>
      </c>
      <c r="P57" s="79"/>
    </row>
    <row r="58" spans="1:16" s="7" customFormat="1" ht="24.75" customHeight="1" outlineLevel="1" x14ac:dyDescent="0.25">
      <c r="A58" s="143">
        <v>11</v>
      </c>
      <c r="B58" s="64" t="s">
        <v>2692</v>
      </c>
      <c r="C58" s="65" t="s">
        <v>31</v>
      </c>
      <c r="D58" s="63" t="s">
        <v>2703</v>
      </c>
      <c r="E58" s="144">
        <v>43895</v>
      </c>
      <c r="F58" s="144">
        <v>44196</v>
      </c>
      <c r="G58" s="159">
        <f t="shared" si="3"/>
        <v>10.033333333333333</v>
      </c>
      <c r="H58" s="118" t="s">
        <v>2704</v>
      </c>
      <c r="I58" s="63" t="s">
        <v>36</v>
      </c>
      <c r="J58" s="63" t="s">
        <v>96</v>
      </c>
      <c r="K58" s="66">
        <v>6991169341</v>
      </c>
      <c r="L58" s="65" t="s">
        <v>1148</v>
      </c>
      <c r="M58" s="67">
        <v>1</v>
      </c>
      <c r="N58" s="65" t="s">
        <v>1151</v>
      </c>
      <c r="O58" s="65" t="s">
        <v>1148</v>
      </c>
      <c r="P58" s="79"/>
    </row>
    <row r="59" spans="1:16" s="7" customFormat="1" ht="24.75" customHeight="1" outlineLevel="1" x14ac:dyDescent="0.25">
      <c r="A59" s="143">
        <v>12</v>
      </c>
      <c r="B59" s="64" t="s">
        <v>2680</v>
      </c>
      <c r="C59" s="65" t="s">
        <v>31</v>
      </c>
      <c r="D59" s="63" t="s">
        <v>2705</v>
      </c>
      <c r="E59" s="144">
        <v>43915</v>
      </c>
      <c r="F59" s="144">
        <v>44196</v>
      </c>
      <c r="G59" s="159">
        <f t="shared" si="3"/>
        <v>9.3666666666666671</v>
      </c>
      <c r="H59" s="118" t="s">
        <v>2706</v>
      </c>
      <c r="I59" s="63" t="s">
        <v>36</v>
      </c>
      <c r="J59" s="63" t="s">
        <v>37</v>
      </c>
      <c r="K59" s="66">
        <v>7448544217</v>
      </c>
      <c r="L59" s="65" t="s">
        <v>1148</v>
      </c>
      <c r="M59" s="67">
        <v>1</v>
      </c>
      <c r="N59" s="123" t="s">
        <v>1151</v>
      </c>
      <c r="O59" s="65" t="s">
        <v>1148</v>
      </c>
      <c r="P59" s="79"/>
    </row>
    <row r="60" spans="1:16" s="7" customFormat="1" ht="24.75" customHeight="1" outlineLevel="1" x14ac:dyDescent="0.25">
      <c r="A60" s="143">
        <v>13</v>
      </c>
      <c r="B60" s="64" t="s">
        <v>2677</v>
      </c>
      <c r="C60" s="65" t="s">
        <v>31</v>
      </c>
      <c r="D60" s="63" t="s">
        <v>2707</v>
      </c>
      <c r="E60" s="144">
        <v>43847</v>
      </c>
      <c r="F60" s="144">
        <v>44012</v>
      </c>
      <c r="G60" s="159">
        <f t="shared" si="3"/>
        <v>5.5</v>
      </c>
      <c r="H60" s="118" t="s">
        <v>2708</v>
      </c>
      <c r="I60" s="63" t="s">
        <v>36</v>
      </c>
      <c r="J60" s="63" t="s">
        <v>38</v>
      </c>
      <c r="K60" s="66">
        <v>1225657860</v>
      </c>
      <c r="L60" s="65" t="s">
        <v>1148</v>
      </c>
      <c r="M60" s="67">
        <v>1</v>
      </c>
      <c r="N60" s="65" t="s">
        <v>2634</v>
      </c>
      <c r="O60" s="65"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1148</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5.0000000000000001E-3</v>
      </c>
      <c r="G179" s="164">
        <f>IF(F179&gt;0,SUM(E179+F179),"")</f>
        <v>2.5000000000000001E-2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38350047.450000003</v>
      </c>
      <c r="F185" s="92"/>
      <c r="G185" s="93"/>
      <c r="H185" s="88"/>
      <c r="I185" s="90" t="s">
        <v>2627</v>
      </c>
      <c r="J185" s="165">
        <f>+SUM(M179:M183)</f>
        <v>0.02</v>
      </c>
      <c r="K185" s="235" t="s">
        <v>2628</v>
      </c>
      <c r="L185" s="235"/>
      <c r="M185" s="94">
        <f>+J185*(SUM(K20:K35))</f>
        <v>30680037.960000001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33836</v>
      </c>
      <c r="D193" s="5"/>
      <c r="E193" s="125">
        <v>2880</v>
      </c>
      <c r="F193" s="5"/>
      <c r="G193" s="5"/>
      <c r="H193" s="146" t="s">
        <v>2676</v>
      </c>
      <c r="J193" s="5"/>
      <c r="K193" s="126">
        <v>39287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2712</v>
      </c>
      <c r="L211" s="21"/>
      <c r="M211" s="21"/>
      <c r="N211" s="21"/>
      <c r="O211" s="8"/>
    </row>
    <row r="212" spans="1:15" x14ac:dyDescent="0.25">
      <c r="A212" s="9"/>
      <c r="B212" s="27" t="s">
        <v>2619</v>
      </c>
      <c r="C212" s="146" t="s">
        <v>2676</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asisgerencia</cp:lastModifiedBy>
  <cp:lastPrinted>2020-12-29T20:11:27Z</cp:lastPrinted>
  <dcterms:created xsi:type="dcterms:W3CDTF">2020-10-14T21:57:42Z</dcterms:created>
  <dcterms:modified xsi:type="dcterms:W3CDTF">2020-12-29T21:31:24Z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