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ira\Desktop\LA GUAJIRA\invitacion 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<sst xmlns="http://schemas.openxmlformats.org/spreadsheetml/2006/main" count="3164" uniqueCount="2722">
  <si>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</si>
  <si>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</si>
  <si>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</si>
  <si>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</si>
  <si>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</si>
  <si>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</si>
  <si>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</si>
  <si>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</si>
  <si>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</si>
  <si>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</si>
  <si>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</si>
  <si>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</si>
  <si>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</si>
  <si>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</si>
  <si>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</si>
  <si>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</si>
  <si>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</si>
  <si>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</si>
  <si>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</si>
  <si>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</si>
  <si>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</si>
  <si>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</si>
  <si>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</si>
  <si>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</si>
  <si>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</si>
  <si>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</si>
  <si>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</si>
  <si>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</si>
  <si>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</si>
  <si>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</si>
  <si>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</si>
  <si>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</si>
  <si>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</si>
  <si>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</si>
  <si>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</si>
  <si>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</si>
  <si>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</si>
  <si>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</si>
  <si>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</si>
  <si>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</si>
  <si>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</si>
  <si>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</si>
  <si>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</si>
  <si>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</si>
  <si>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</si>
  <si>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</si>
  <si>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</si>
  <si>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</si>
  <si>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</si>
  <si>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</si>
  <si>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</si>
  <si>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</si>
  <si>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</si>
  <si>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</si>
  <si>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</si>
  <si>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</si>
  <si>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</si>
  <si>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</si>
  <si>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</si>
  <si>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</si>
  <si>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</si>
  <si>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</si>
  <si>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</si>
  <si>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</si>
  <si>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</si>
  <si>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</si>
  <si>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</si>
  <si>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</si>
  <si>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</si>
  <si>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</si>
  <si>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</si>
  <si>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</si>
  <si>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</si>
  <si>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</si>
  <si>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</si>
  <si>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</si>
  <si>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</si>
  <si>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</si>
  <si>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</si>
  <si>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</si>
  <si>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</si>
  <si>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</si>
  <si>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</si>
  <si>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</si>
  <si>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</si>
  <si>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</si>
  <si>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</si>
  <si>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</si>
  <si>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</si>
  <si>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</si>
  <si>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</si>
  <si>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</si>
  <si>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</si>
  <si>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</si>
  <si>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</si>
  <si>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</si>
  <si>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</si>
  <si>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</si>
  <si>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</si>
  <si>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</si>
  <si>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</si>
  <si>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</si>
  <si>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</si>
  <si>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</si>
  <si>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</si>
  <si>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</si>
  <si>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</si>
  <si>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</si>
  <si>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</si>
  <si>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</si>
  <si>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</si>
  <si>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</si>
  <si>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</si>
  <si>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</si>
  <si>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</si>
  <si>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</si>
  <si>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</si>
  <si>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</si>
  <si>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</si>
  <si>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</si>
  <si>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</si>
  <si>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</si>
  <si>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</si>
  <si>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</si>
  <si>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</si>
  <si>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</si>
  <si>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</si>
  <si>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</si>
  <si>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</si>
  <si>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</si>
  <si>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</si>
  <si>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</si>
  <si>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</si>
  <si>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</si>
  <si>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</si>
  <si>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</si>
  <si>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</si>
  <si>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</si>
  <si>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</si>
  <si>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</si>
  <si>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</si>
  <si>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</si>
  <si>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</si>
  <si>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</si>
  <si>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</si>
  <si>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</si>
  <si>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</si>
  <si>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</si>
  <si>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</si>
  <si>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</si>
  <si>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</si>
  <si>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</si>
  <si>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</si>
  <si>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</si>
  <si>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</si>
  <si>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</si>
  <si>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</si>
  <si>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</si>
  <si>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</si>
  <si>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</si>
  <si>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</si>
  <si>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</si>
  <si>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</si>
  <si>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</si>
  <si>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</si>
  <si>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</si>
  <si>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</si>
  <si>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</si>
  <si>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</si>
  <si>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</si>
  <si>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</si>
  <si>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</si>
  <si>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</si>
  <si>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</si>
  <si>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</si>
  <si>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</si>
  <si>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</si>
  <si>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</si>
  <si>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</si>
  <si>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</si>
  <si>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</si>
  <si>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</si>
  <si>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</si>
  <si>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</si>
  <si>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</si>
  <si>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</si>
  <si>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</si>
  <si>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</si>
  <si>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</si>
  <si>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</si>
  <si>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</si>
  <si>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</si>
  <si>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</si>
  <si>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</si>
  <si>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</si>
  <si>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</si>
  <si>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</si>
  <si>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</si>
  <si>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</si>
  <si>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</si>
  <si>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</si>
  <si>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</si>
  <si>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</si>
  <si>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</si>
  <si>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</si>
  <si>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</si>
  <si>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</si>
  <si>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</si>
  <si>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</si>
  <si>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</si>
  <si>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</si>
  <si>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</si>
  <si>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</si>
  <si>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</si>
  <si>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</si>
  <si>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</si>
  <si>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</si>
  <si>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</si>
  <si>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</si>
  <si>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</si>
  <si>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</si>
  <si>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</si>
  <si>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</si>
  <si>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</si>
  <si>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</si>
  <si>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</si>
  <si>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</si>
  <si>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</si>
  <si>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</si>
  <si>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</si>
  <si>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</si>
  <si>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</si>
  <si>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</si>
  <si>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</si>
  <si>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</si>
  <si>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</si>
  <si>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</si>
  <si>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</si>
  <si>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</si>
  <si>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</si>
  <si>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</si>
  <si>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</si>
  <si>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</si>
  <si>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</si>
  <si>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</si>
  <si>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</si>
  <si>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</si>
  <si>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</si>
  <si>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</si>
  <si>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</si>
  <si>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</si>
  <si>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</si>
  <si>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</si>
  <si>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</si>
  <si>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</si>
  <si>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</si>
  <si>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</si>
  <si>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</si>
  <si>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</si>
  <si>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</si>
  <si>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</si>
  <si>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</si>
  <si>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</si>
  <si>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</si>
  <si>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</si>
  <si>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</si>
  <si>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</si>
  <si>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</si>
  <si>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</si>
  <si>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</si>
  <si>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</si>
  <si>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</si>
  <si>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</si>
  <si>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</si>
  <si>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</si>
  <si>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</si>
  <si>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</si>
  <si>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</si>
  <si>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</si>
  <si>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</si>
  <si>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</si>
  <si>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</si>
  <si>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</si>
  <si>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</si>
  <si>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</si>
  <si>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</si>
  <si>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</si>
  <si>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</si>
  <si>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</si>
  <si>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</si>
  <si>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</si>
  <si>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</si>
  <si>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</si>
  <si>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</si>
  <si>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</si>
  <si>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</si>
  <si>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</si>
  <si>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</si>
  <si>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</si>
  <si>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</si>
  <si>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</si>
  <si>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</si>
  <si>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</si>
  <si>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</si>
  <si>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</si>
  <si>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</si>
  <si>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</si>
  <si>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</si>
  <si>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</si>
  <si>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</si>
  <si>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</si>
  <si>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</si>
  <si>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</si>
  <si>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</si>
  <si>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</si>
  <si>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</si>
  <si>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</si>
  <si>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</si>
  <si>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</si>
  <si>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</si>
  <si>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</si>
  <si>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</si>
  <si>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</si>
  <si>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</si>
  <si>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</si>
  <si>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</si>
  <si>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</si>
  <si>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</si>
  <si>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</si>
  <si>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</si>
  <si>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</si>
  <si>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</si>
  <si>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</si>
  <si>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</si>
  <si>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</si>
  <si>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</si>
  <si>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</si>
  <si>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</si>
  <si>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</si>
  <si>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</si>
  <si>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</si>
  <si>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</si>
  <si>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</si>
  <si>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</si>
  <si>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</si>
  <si>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</si>
  <si>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</si>
  <si>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</si>
  <si>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</si>
  <si>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</si>
  <si>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</si>
  <si>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</si>
  <si>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</si>
  <si>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</si>
  <si>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</si>
  <si>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</si>
  <si>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</si>
  <si>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</si>
  <si>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</si>
  <si>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</si>
  <si>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</si>
  <si>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</si>
  <si>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</si>
  <si>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</si>
  <si>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</si>
  <si>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</si>
  <si>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</si>
  <si>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</si>
  <si>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</si>
  <si>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</si>
  <si>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</si>
  <si>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</si>
  <si>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</si>
  <si>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</si>
  <si>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</si>
  <si>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</si>
  <si>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</si>
  <si>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</si>
  <si>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</si>
  <si>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</si>
  <si>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</si>
  <si>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</si>
  <si>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</si>
  <si>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</si>
  <si>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</si>
  <si>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</si>
  <si>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</si>
  <si>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</si>
  <si>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</si>
  <si>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</si>
  <si>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</si>
  <si>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</si>
  <si>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</si>
  <si>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</si>
  <si>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</si>
  <si>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</si>
  <si>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</si>
  <si>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</si>
  <si>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</si>
  <si>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</si>
  <si>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</si>
  <si>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</si>
  <si>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</si>
  <si>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</si>
  <si>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</si>
  <si>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</si>
  <si>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</si>
  <si>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</si>
  <si>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</si>
  <si>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</si>
  <si>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</si>
  <si>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</si>
  <si>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</si>
  <si>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</si>
  <si>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</si>
  <si>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</si>
  <si>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</si>
  <si>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</si>
  <si>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</si>
  <si>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</si>
  <si>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</si>
  <si>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</si>
  <si>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</si>
  <si>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</si>
  <si>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</si>
  <si>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</si>
  <si>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</si>
  <si>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</si>
  <si>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</si>
  <si>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</si>
  <si>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</si>
  <si>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</si>
  <si>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</si>
  <si>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</si>
  <si>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</si>
  <si>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</si>
  <si>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</si>
  <si>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</si>
  <si>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</si>
  <si>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</si>
  <si>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</si>
  <si>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</si>
  <si>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</si>
  <si>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</si>
  <si>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</si>
  <si>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</si>
  <si>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</si>
  <si>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</si>
  <si>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</si>
  <si>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</si>
  <si>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</si>
  <si>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</si>
  <si>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</si>
  <si>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</si>
  <si>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</si>
  <si>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</si>
  <si>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</si>
  <si>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</si>
  <si>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</si>
  <si>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</si>
  <si>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</si>
  <si>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</si>
  <si>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</si>
  <si>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</si>
  <si>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</si>
  <si>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</si>
  <si>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</si>
  <si>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</si>
  <si>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</si>
  <si>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</si>
  <si>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</si>
  <si>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</si>
  <si>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</si>
  <si>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</si>
  <si>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</si>
  <si>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</si>
  <si>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</si>
  <si>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</si>
  <si>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</si>
  <si>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</si>
  <si>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</si>
  <si>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</si>
  <si>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</si>
  <si>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</si>
  <si>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</si>
  <si>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</si>
  <si>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</si>
  <si>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</si>
  <si>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</si>
  <si>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</si>
  <si>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</si>
  <si>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</si>
  <si>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</si>
  <si>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</si>
  <si>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</si>
  <si>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</si>
  <si>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</si>
  <si>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</si>
  <si>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</si>
  <si>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</si>
  <si>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</si>
  <si>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</si>
  <si>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</si>
  <si>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</si>
  <si>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</si>
  <si>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</si>
  <si>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</si>
  <si>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</si>
  <si>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</si>
  <si>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</si>
  <si>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</si>
  <si>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</si>
  <si>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</si>
  <si>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</si>
  <si>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</si>
  <si>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</si>
  <si>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</si>
  <si>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</si>
  <si>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</si>
  <si>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</si>
  <si>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</si>
  <si>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</si>
  <si>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</si>
  <si>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</si>
  <si>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</si>
  <si>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</si>
  <si>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</si>
  <si>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</si>
  <si>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</si>
  <si>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</si>
  <si>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</si>
  <si>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</si>
  <si>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</si>
  <si>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</si>
  <si>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</si>
  <si>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</si>
  <si>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</si>
  <si>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</si>
  <si>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</si>
  <si>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</si>
  <si>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</si>
  <si>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</si>
  <si>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</si>
  <si>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</si>
  <si>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</si>
  <si>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</si>
  <si>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</si>
  <si>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</si>
  <si>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</si>
  <si>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</si>
  <si>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</si>
  <si>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</si>
  <si>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</si>
  <si>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</si>
  <si>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</si>
  <si>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</si>
  <si>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</si>
  <si>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</si>
  <si>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</si>
  <si>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</si>
  <si>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</si>
  <si>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</si>
  <si>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</si>
  <si>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</si>
  <si>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</si>
  <si>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</si>
  <si>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</si>
  <si>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</si>
  <si>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</si>
  <si>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</si>
  <si>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</si>
  <si>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</si>
  <si>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</si>
  <si>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</si>
  <si>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</si>
  <si>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</si>
  <si>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</si>
  <si>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</si>
  <si>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</si>
  <si>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</si>
  <si>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</si>
  <si>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</si>
  <si>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</si>
  <si>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</si>
  <si>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</si>
  <si>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</si>
  <si>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</si>
  <si>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</si>
  <si>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</si>
  <si>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</si>
  <si>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</si>
  <si>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</si>
  <si>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</si>
  <si>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</si>
  <si>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</si>
  <si>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</si>
  <si>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</si>
  <si>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</si>
  <si>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</si>
  <si>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</si>
  <si>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</si>
  <si>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</si>
  <si>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</si>
  <si>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</si>
  <si>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</si>
  <si>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</si>
  <si>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</si>
  <si>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</si>
  <si>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</si>
  <si>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</si>
  <si>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</si>
  <si>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</si>
  <si>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</si>
  <si>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</si>
  <si>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</si>
  <si>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</si>
  <si>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</si>
  <si>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</si>
  <si>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</si>
  <si>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</si>
  <si>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</si>
  <si>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</si>
  <si>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</si>
  <si>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</si>
  <si>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</si>
  <si>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</si>
  <si>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</si>
  <si>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</si>
  <si>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</si>
  <si>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</si>
  <si>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</si>
  <si>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</si>
  <si>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</si>
  <si>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</si>
  <si>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</si>
  <si>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</si>
  <si>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</si>
  <si>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</si>
  <si>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</si>
  <si>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</si>
  <si>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</si>
  <si>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</si>
  <si>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</si>
  <si>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</si>
  <si>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</si>
  <si>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</si>
  <si>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</si>
  <si>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</si>
  <si>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</si>
  <si>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</si>
  <si>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</si>
  <si>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</si>
  <si>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</si>
  <si>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</si>
  <si>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</si>
  <si>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</si>
  <si>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</si>
  <si>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</si>
  <si>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</si>
  <si>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</si>
  <si>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</si>
  <si>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</si>
  <si>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</si>
  <si>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</si>
  <si>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</si>
  <si>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</si>
  <si>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</si>
  <si>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</si>
  <si>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</si>
  <si>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</si>
  <si>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</si>
  <si>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</si>
  <si>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</si>
  <si>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</si>
  <si>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</si>
  <si>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</si>
  <si>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</si>
  <si>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</si>
  <si>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</si>
  <si>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</si>
  <si>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</si>
  <si>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</si>
  <si>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</si>
  <si>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</si>
  <si>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</si>
  <si>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</si>
  <si>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</si>
  <si>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</si>
  <si>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</si>
  <si>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</si>
  <si>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</si>
  <si>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</si>
  <si>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</si>
  <si>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</si>
  <si>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</si>
  <si>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</si>
  <si>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</si>
  <si>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</si>
  <si>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</si>
  <si>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</si>
  <si>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</si>
  <si>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</si>
  <si>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</si>
  <si>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</si>
  <si>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</si>
  <si>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</si>
  <si>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</si>
  <si>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</si>
  <si>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</si>
  <si>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</si>
  <si>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</si>
  <si>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</si>
  <si>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</si>
  <si>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</si>
  <si>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</si>
  <si>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</si>
  <si>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</si>
  <si>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</si>
  <si>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</si>
  <si>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</si>
  <si>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</si>
  <si>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</si>
  <si>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</si>
  <si>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</si>
  <si>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</si>
  <si>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</si>
  <si>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</si>
  <si>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</si>
  <si>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</si>
  <si>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</si>
  <si>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</si>
  <si>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</si>
  <si>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</si>
  <si>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</si>
  <si>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</si>
  <si>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</si>
  <si>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</si>
  <si>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</si>
  <si>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</si>
  <si>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</si>
  <si>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</si>
  <si>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</si>
  <si>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</si>
  <si>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</si>
  <si>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</si>
  <si>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</si>
  <si>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</si>
  <si>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</si>
  <si>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</si>
  <si>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</si>
  <si>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</si>
  <si>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</si>
  <si>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</si>
  <si>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</si>
  <si>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</si>
  <si>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</si>
  <si>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</si>
  <si>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</si>
  <si>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</si>
  <si>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</si>
  <si>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</si>
  <si>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</si>
  <si>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</si>
  <si>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</si>
  <si>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</si>
  <si>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</si>
  <si>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</si>
  <si>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</si>
  <si>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</si>
  <si>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</si>
  <si>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</si>
  <si>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</si>
  <si>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</si>
  <si>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</si>
  <si>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</si>
  <si>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</si>
  <si>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</si>
  <si>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</si>
  <si>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</si>
  <si>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</si>
  <si>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</si>
  <si>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</si>
  <si>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</si>
  <si>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</si>
  <si>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</si>
  <si>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</si>
  <si>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</si>
  <si>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</si>
  <si>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</si>
  <si>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</si>
  <si>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</si>
  <si>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</si>
  <si>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</si>
  <si>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</si>
  <si>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</si>
  <si>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</si>
  <si>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</si>
  <si>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</si>
  <si>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</si>
  <si>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</si>
  <si>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</si>
  <si>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</si>
  <si>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</si>
  <si>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</si>
  <si>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</si>
  <si>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</si>
  <si>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</si>
  <si>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</si>
  <si>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</si>
  <si>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</si>
  <si>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</si>
  <si>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</si>
  <si>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</si>
  <si>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</si>
  <si>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</si>
  <si>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</si>
  <si>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</si>
  <si>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</si>
  <si>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</si>
  <si>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</si>
  <si>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</si>
  <si>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</si>
  <si>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</si>
  <si>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</si>
  <si>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</si>
  <si>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</si>
  <si>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</si>
  <si>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</si>
  <si>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</si>
  <si>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</si>
  <si>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</si>
  <si>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</si>
  <si>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</si>
  <si>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</si>
  <si>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</si>
  <si>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</si>
  <si>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</si>
  <si>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</si>
  <si>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</si>
  <si>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</si>
  <si>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</si>
  <si>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</si>
  <si>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</si>
  <si>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</si>
  <si>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</si>
  <si>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</si>
  <si>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</si>
  <si>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</si>
  <si>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</si>
  <si>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</si>
  <si>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</si>
  <si>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</si>
  <si>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</si>
  <si>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</si>
  <si>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</si>
  <si>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</si>
  <si>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</si>
  <si>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</si>
  <si>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</si>
  <si>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</si>
  <si>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</si>
  <si>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</si>
  <si>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</si>
  <si>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</si>
  <si>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</si>
  <si>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</si>
  <si>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</si>
  <si>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</si>
  <si>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</si>
  <si>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</si>
  <si>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</si>
  <si>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</si>
  <si>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</si>
  <si>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</si>
  <si>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</si>
  <si>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</si>
  <si>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</si>
  <si>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</si>
  <si>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</si>
  <si>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</si>
  <si>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</si>
  <si>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</si>
  <si>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</si>
  <si>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</si>
  <si>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</si>
  <si>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</si>
  <si>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</si>
  <si>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</si>
  <si>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</si>
  <si>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</si>
  <si>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</si>
  <si>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</si>
  <si>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</si>
  <si>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</si>
  <si>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</si>
  <si>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</si>
  <si>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</si>
  <si>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</si>
  <si>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</si>
  <si>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</si>
  <si>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</si>
  <si>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</si>
  <si>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</si>
  <si>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</si>
  <si>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</si>
  <si>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</si>
  <si>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</si>
  <si>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</si>
  <si>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</si>
  <si>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</si>
  <si>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</si>
  <si>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</si>
  <si>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</si>
  <si>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</si>
  <si>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</si>
  <si>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</si>
  <si>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</si>
  <si>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</si>
  <si>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</si>
  <si>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</si>
  <si>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</si>
  <si>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</si>
  <si>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</si>
  <si>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</si>
  <si>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</si>
  <si>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</si>
  <si>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</si>
  <si>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</si>
  <si>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</si>
  <si>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</si>
  <si>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</si>
  <si>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</si>
  <si>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</si>
  <si>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</si>
  <si>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</si>
  <si>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</si>
  <si>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</si>
  <si>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</si>
  <si>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</si>
  <si>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</si>
  <si>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</si>
  <si>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</si>
  <si>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</si>
  <si>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</si>
  <si>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</si>
  <si>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</si>
  <si>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</si>
  <si>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</si>
  <si>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</si>
  <si>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</si>
  <si>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</si>
  <si>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</si>
  <si>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</si>
  <si>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</si>
  <si>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</si>
  <si>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</si>
  <si>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</si>
  <si>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</si>
  <si>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</si>
  <si>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</si>
  <si>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</si>
  <si>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</si>
  <si>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</si>
  <si>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</si>
  <si>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</si>
  <si>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</si>
  <si>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</si>
  <si>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</si>
  <si>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</si>
  <si>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</si>
  <si>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</si>
  <si>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</si>
  <si>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</si>
  <si>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</si>
  <si>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</si>
  <si>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</si>
  <si>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</si>
  <si>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</si>
  <si>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</si>
  <si>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</si>
  <si>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</si>
  <si>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</si>
  <si>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</si>
  <si>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</si>
  <si>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</si>
  <si>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</si>
  <si>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</si>
  <si>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</si>
  <si>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</si>
  <si>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</si>
  <si>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</si>
  <si>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</si>
  <si>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</si>
  <si>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</si>
  <si>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</si>
  <si>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</si>
  <si>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</si>
  <si>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</si>
  <si>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</si>
  <si>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</si>
  <si>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</si>
  <si>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</si>
  <si>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</si>
  <si>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</si>
  <si>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</si>
  <si>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</si>
  <si>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</si>
  <si>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</si>
  <si>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</si>
  <si>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</si>
  <si>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</si>
  <si>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</si>
  <si>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</si>
  <si>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</si>
  <si>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</si>
  <si>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</si>
  <si>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</si>
  <si>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</si>
  <si>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</si>
  <si>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</si>
  <si>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</si>
  <si>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</si>
  <si>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</si>
  <si>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</si>
  <si>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</si>
  <si>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</si>
  <si>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</si>
  <si>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</si>
  <si>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</si>
  <si>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</si>
  <si>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</si>
  <si>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</si>
  <si>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</si>
  <si>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</si>
  <si>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</si>
  <si>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</si>
  <si>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</si>
  <si>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</si>
  <si>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</si>
  <si>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</si>
  <si>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</si>
  <si>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</si>
  <si>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</si>
  <si>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</si>
  <si>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</si>
  <si>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</si>
  <si>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</si>
  <si>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</si>
  <si>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</si>
  <si>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</si>
  <si>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</si>
  <si>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</si>
  <si>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</si>
  <si>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</si>
  <si>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</si>
  <si>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</si>
  <si>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</si>
  <si>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</si>
  <si>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</si>
  <si>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</si>
  <si>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</si>
  <si>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</si>
  <si>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</si>
  <si>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</si>
  <si>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</si>
  <si>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</si>
  <si>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</si>
  <si>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</si>
  <si>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</si>
  <si>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</si>
  <si>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</si>
  <si>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</si>
  <si>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</si>
  <si>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</si>
  <si>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</si>
  <si>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</si>
  <si>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</si>
  <si>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</si>
  <si>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</si>
  <si>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</si>
  <si>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</si>
  <si>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</si>
  <si>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</si>
  <si>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</si>
  <si>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</si>
  <si>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</si>
  <si>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</si>
  <si>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</si>
  <si>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</si>
  <si>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</si>
  <si>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</si>
  <si>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</si>
  <si>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</si>
  <si>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</si>
  <si>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</si>
  <si>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</si>
  <si>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</si>
  <si>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</si>
  <si>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</si>
  <si>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</si>
  <si>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</si>
  <si>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</si>
  <si>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</si>
  <si>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</si>
  <si>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</si>
  <si>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</si>
  <si>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</si>
  <si>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</si>
  <si>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</si>
  <si>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</si>
  <si>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</si>
  <si>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</si>
  <si>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</si>
  <si>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</si>
  <si>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</si>
  <si>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</si>
  <si>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</si>
  <si>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</si>
  <si>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</si>
  <si>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</si>
  <si>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</si>
  <si>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</si>
  <si>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</si>
  <si>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</si>
  <si>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</si>
  <si>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</si>
  <si>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</si>
  <si>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</si>
  <si>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</si>
  <si>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</si>
  <si>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</si>
  <si>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</si>
  <si>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</si>
  <si>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</si>
  <si>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</si>
  <si>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</si>
  <si>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</si>
  <si>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</si>
  <si>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</si>
  <si>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</si>
  <si>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</si>
  <si>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</si>
  <si>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</si>
  <si>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</si>
  <si>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</si>
  <si>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</si>
  <si>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</si>
  <si>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</si>
  <si>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</si>
  <si>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</si>
  <si>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</si>
  <si>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</si>
  <si>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</si>
  <si>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</si>
  <si>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</si>
  <si>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</si>
  <si>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</si>
  <si>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</si>
  <si>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</si>
  <si>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</si>
  <si>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</si>
  <si>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</si>
  <si>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</si>
  <si>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</si>
  <si>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</si>
  <si>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</si>
  <si>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</si>
  <si>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</si>
  <si>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</si>
  <si>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</si>
  <si>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</si>
  <si>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</si>
  <si>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</si>
  <si>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</si>
  <si>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</si>
  <si>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</si>
  <si>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</si>
  <si>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</si>
  <si>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</si>
  <si>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</si>
  <si>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</si>
  <si>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</si>
  <si>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</si>
  <si>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</si>
  <si>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</si>
  <si>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</si>
  <si>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</si>
  <si>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</si>
  <si>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</si>
  <si>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</si>
  <si>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</si>
  <si>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</si>
  <si>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</si>
  <si>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</si>
  <si>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</si>
  <si>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</si>
  <si>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</si>
  <si>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</si>
  <si>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</si>
  <si>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</si>
  <si>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</si>
  <si>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</si>
  <si>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</si>
  <si>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</si>
  <si>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</si>
  <si>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</si>
  <si>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</si>
  <si>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</si>
  <si>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</si>
  <si>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</si>
  <si>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</si>
  <si>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</si>
  <si>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</si>
  <si>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</si>
  <si>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</si>
  <si>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</si>
  <si>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</si>
  <si>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</si>
  <si>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</si>
  <si>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</si>
  <si>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</si>
  <si>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</si>
  <si>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</si>
  <si>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</si>
  <si>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</si>
  <si>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</si>
  <si>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</si>
  <si>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</si>
  <si>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</si>
  <si>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</si>
  <si>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</si>
  <si>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</si>
  <si>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</si>
  <si>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</si>
  <si>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</si>
  <si>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</si>
  <si>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</si>
  <si>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</si>
  <si>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</si>
  <si>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</si>
  <si>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</si>
  <si>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</si>
  <si>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</si>
  <si>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</si>
  <si>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</si>
  <si>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</si>
  <si>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</si>
  <si>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</si>
  <si>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</si>
  <si>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</si>
  <si>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</si>
  <si>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</si>
  <si>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</si>
  <si>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</si>
  <si>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</si>
  <si>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</si>
  <si>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</si>
  <si>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</si>
  <si>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</si>
  <si>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</si>
  <si>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</si>
  <si>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</si>
  <si>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</si>
  <si>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</si>
  <si>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</si>
  <si>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</si>
  <si>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</si>
  <si>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</si>
  <si>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</si>
  <si>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</si>
  <si>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</si>
  <si>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</si>
  <si>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</si>
  <si>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</si>
  <si>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</si>
  <si>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</si>
  <si>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</si>
  <si>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</si>
  <si>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</si>
  <si>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</si>
  <si>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</si>
  <si>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</si>
  <si>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</si>
  <si>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</si>
  <si>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</si>
  <si>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</si>
  <si>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</si>
  <si>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</si>
  <si>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</si>
  <si>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</si>
  <si>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</si>
  <si>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</si>
  <si>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</si>
  <si>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</si>
  <si>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</si>
  <si>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</si>
  <si>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</si>
  <si>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</si>
  <si>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</si>
  <si>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</si>
  <si>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</si>
  <si>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</si>
  <si>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</si>
  <si>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</si>
  <si>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</si>
  <si>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</si>
  <si>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</si>
  <si>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</si>
  <si>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</si>
  <si>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</si>
  <si>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</si>
  <si>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</si>
  <si>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</si>
  <si>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</si>
  <si>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</si>
  <si>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</si>
  <si>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</si>
  <si>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</si>
  <si>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</si>
  <si>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</si>
  <si>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</si>
  <si>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</si>
  <si>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</si>
  <si>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</si>
  <si>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</si>
  <si>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</si>
  <si>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</si>
  <si>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</si>
  <si>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</si>
  <si>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</si>
  <si>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</si>
  <si>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</si>
  <si>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</si>
  <si>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</si>
  <si>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</si>
  <si>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</si>
  <si>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</si>
  <si>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</si>
  <si>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</si>
  <si>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</si>
  <si>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</si>
  <si>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</si>
  <si>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</si>
  <si>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</si>
  <si>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</si>
  <si>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</si>
  <si>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</si>
  <si>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</si>
  <si>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</si>
  <si>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</si>
  <si>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</si>
  <si>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</si>
  <si>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</si>
  <si>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</si>
  <si>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</si>
  <si>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</si>
  <si>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</si>
  <si>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</si>
  <si>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</si>
  <si>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</si>
  <si>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</si>
  <si>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</si>
  <si>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</si>
  <si>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</si>
  <si>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</si>
  <si>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</si>
  <si>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</si>
  <si>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</si>
  <si>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</si>
  <si>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</si>
  <si>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</si>
  <si>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</si>
  <si>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</si>
  <si>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</si>
  <si>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</si>
  <si>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</si>
  <si>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</si>
  <si>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</si>
  <si>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</si>
  <si>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</si>
  <si>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</si>
  <si>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</si>
  <si>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</si>
  <si>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</si>
  <si>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</si>
  <si>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</si>
  <si>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</si>
  <si>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</si>
  <si>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</si>
  <si>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</si>
  <si>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</si>
  <si>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</si>
  <si>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</si>
  <si>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</si>
  <si>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</si>
  <si>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</si>
  <si>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</si>
  <si>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</si>
  <si>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</si>
  <si>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</si>
  <si>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</si>
  <si>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</si>
  <si>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</si>
  <si>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</si>
  <si>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</si>
  <si>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</si>
  <si>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</si>
  <si>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</si>
  <si>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</si>
  <si>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</si>
  <si>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</si>
  <si>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</si>
  <si>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</si>
  <si>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</si>
  <si>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</si>
  <si>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</si>
  <si>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</si>
  <si>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</si>
  <si>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</si>
  <si>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</si>
  <si>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</si>
  <si>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</si>
  <si>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</si>
  <si>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</si>
  <si>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</si>
  <si>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</si>
  <si>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</si>
  <si>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</si>
  <si>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</si>
  <si>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</si>
  <si>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</si>
  <si>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</si>
  <si>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</si>
  <si>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</si>
  <si>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</si>
  <si>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</si>
  <si>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</si>
  <si>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</si>
  <si>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</si>
  <si>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</si>
  <si>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</si>
  <si>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</si>
  <si>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</si>
  <si>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</si>
  <si>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</si>
  <si>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</si>
  <si>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</si>
  <si>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</si>
  <si>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</si>
  <si>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</si>
  <si>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</si>
  <si>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</si>
  <si>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</si>
  <si>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</si>
  <si>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</si>
  <si>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</si>
  <si>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</si>
  <si>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</si>
  <si>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</si>
  <si>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</si>
  <si>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</si>
  <si>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</si>
  <si>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</si>
  <si>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</si>
  <si>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</si>
  <si>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</si>
  <si>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</si>
  <si>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</si>
  <si>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</si>
  <si>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</si>
  <si>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</si>
  <si>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</si>
  <si>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</si>
  <si>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</si>
  <si>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</si>
  <si>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</si>
  <si>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</si>
  <si>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</si>
  <si>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</si>
  <si>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</si>
  <si>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</si>
  <si>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</si>
  <si>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</si>
  <si>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</si>
  <si>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</si>
  <si>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</si>
  <si>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</si>
  <si>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</si>
  <si>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</si>
  <si>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</si>
  <si>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</si>
  <si>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</si>
  <si>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</si>
  <si>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</si>
  <si>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</si>
  <si>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</si>
  <si>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</si>
  <si>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</si>
  <si>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</si>
  <si>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</si>
  <si>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</si>
  <si>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</si>
  <si>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</si>
  <si>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</si>
  <si>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</si>
  <si>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</si>
  <si>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</si>
  <si>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</si>
  <si>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</si>
  <si>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</si>
  <si>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</si>
  <si>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</si>
  <si>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</si>
  <si>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</si>
  <si>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</si>
  <si>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</si>
  <si>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</si>
  <si>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</si>
  <si>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</si>
  <si>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</si>
  <si>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</si>
  <si>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</si>
  <si>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</si>
  <si>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</si>
  <si>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</si>
  <si>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</si>
  <si>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</si>
  <si>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</si>
  <si>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</si>
  <si>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</si>
  <si>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</si>
  <si>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</si>
  <si>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</si>
  <si>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</si>
  <si>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</si>
  <si>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</si>
  <si>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</si>
  <si>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</si>
  <si>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</si>
  <si>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</si>
  <si>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</si>
  <si>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</si>
  <si>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</si>
  <si>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</si>
  <si>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</si>
  <si>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</si>
  <si>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</si>
  <si>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</si>
  <si>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</si>
  <si>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</si>
  <si>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</si>
  <si>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</si>
  <si>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</si>
  <si>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</si>
  <si>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</si>
  <si>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</si>
  <si>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</si>
  <si>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</si>
  <si>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</si>
  <si>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</si>
  <si>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</si>
  <si>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</si>
  <si>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</si>
  <si>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</si>
  <si>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</si>
  <si>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</si>
  <si>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</si>
  <si>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</si>
  <si>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</si>
  <si>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</si>
  <si>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</si>
  <si>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</si>
  <si>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</si>
  <si>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</si>
  <si>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</si>
  <si>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</si>
  <si>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</si>
  <si>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</si>
  <si>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</si>
  <si>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</si>
  <si>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</si>
  <si>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</si>
  <si>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</si>
  <si>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</si>
  <si>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</si>
  <si>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</si>
  <si>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</si>
  <si>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</si>
  <si>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</si>
  <si>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</si>
  <si>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</si>
  <si>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</si>
  <si>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</si>
  <si>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</si>
  <si>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</si>
  <si>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</si>
  <si>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</si>
  <si>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</si>
  <si>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</si>
  <si>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</si>
  <si>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</si>
  <si>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</si>
  <si>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</si>
  <si>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</si>
  <si>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</si>
  <si>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</si>
  <si>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</si>
  <si>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</si>
  <si>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</si>
  <si>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</si>
  <si>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</si>
  <si>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</si>
  <si>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</si>
  <si>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</si>
  <si>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</si>
  <si>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</si>
  <si>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</si>
  <si>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</si>
  <si>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</si>
  <si>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</si>
  <si>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</si>
  <si>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</si>
  <si>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</si>
  <si>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</si>
  <si>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</si>
  <si>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</si>
  <si>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</si>
  <si>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</si>
  <si>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</si>
  <si>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</si>
  <si>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</si>
  <si>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</si>
  <si>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</si>
  <si>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</si>
  <si>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</si>
  <si>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</si>
  <si>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</si>
  <si>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</si>
  <si>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</si>
  <si>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</si>
  <si>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</si>
  <si>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</si>
  <si>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</si>
  <si>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</si>
  <si>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</si>
  <si>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</si>
  <si>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</si>
  <si>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</si>
  <si>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</si>
  <si>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</si>
  <si>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</si>
  <si>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</si>
  <si>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</si>
  <si>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</si>
  <si>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</si>
  <si>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</si>
  <si>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</si>
  <si>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</si>
  <si>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</si>
  <si>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</si>
  <si>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</si>
  <si>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</si>
  <si>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</si>
  <si>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</si>
  <si>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</si>
  <si>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</si>
  <si>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</si>
  <si>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</si>
  <si>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</si>
  <si>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</si>
  <si>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</si>
  <si>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</si>
  <si>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</si>
  <si>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</si>
  <si>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</si>
  <si>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</si>
  <si>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</si>
  <si>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</si>
  <si>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</si>
  <si>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</si>
  <si>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</si>
  <si>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</si>
  <si>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</si>
  <si>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</si>
  <si>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</si>
  <si>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</si>
  <si>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</si>
  <si>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</si>
  <si>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</si>
  <si>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</si>
  <si>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</si>
  <si>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</si>
  <si>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</si>
  <si>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</si>
  <si>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</si>
  <si>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</si>
  <si>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</si>
  <si>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</si>
  <si>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</si>
  <si>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</si>
  <si>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</si>
  <si>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</si>
  <si>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</si>
  <si>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</si>
  <si>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</si>
  <si>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</si>
  <si>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</si>
  <si>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</si>
  <si>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</si>
  <si>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</si>
  <si>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</si>
  <si>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</si>
  <si>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</si>
  <si>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</si>
  <si>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</si>
  <si>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</si>
  <si>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</si>
  <si>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</si>
  <si>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</si>
  <si>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</si>
  <si>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</si>
  <si>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</si>
  <si>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</si>
  <si>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</si>
  <si>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</si>
  <si>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</si>
  <si>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</si>
  <si>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</si>
  <si>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</si>
  <si>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</si>
  <si>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</si>
  <si>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</si>
  <si>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</si>
  <si>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</si>
  <si>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</si>
  <si>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</si>
  <si>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</si>
  <si>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</si>
  <si>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</si>
  <si>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</si>
  <si>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</si>
  <si>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</si>
  <si>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</si>
  <si>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</si>
  <si>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</si>
  <si>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</si>
  <si>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</si>
  <si>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</si>
  <si>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</si>
  <si>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</si>
  <si>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</si>
  <si>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</si>
  <si>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</si>
  <si>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</si>
  <si>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</si>
  <si>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</si>
  <si>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</si>
  <si>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</si>
  <si>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</si>
  <si>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</si>
  <si>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</si>
  <si>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</si>
  <si>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</si>
  <si>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</si>
  <si>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</si>
  <si>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</si>
  <si>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</si>
  <si>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</si>
  <si>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</si>
  <si>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</si>
  <si>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</si>
  <si>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</si>
  <si>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</si>
  <si>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</si>
  <si>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</si>
  <si>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</si>
  <si>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</si>
  <si>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</si>
  <si>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</si>
  <si>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</si>
  <si>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</si>
  <si>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</si>
  <si>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</si>
  <si>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</si>
  <si>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</si>
  <si>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</si>
  <si>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</si>
  <si>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</si>
  <si>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</si>
  <si>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</si>
  <si>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</si>
  <si>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</si>
  <si>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</si>
  <si>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</si>
  <si>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</si>
  <si>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</si>
  <si>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</si>
  <si>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</si>
  <si>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</si>
  <si>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</si>
  <si>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</si>
  <si>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</si>
  <si>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</si>
  <si>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</si>
  <si>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</si>
  <si>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</si>
  <si>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</si>
  <si>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</si>
  <si>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</si>
  <si>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</si>
  <si>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</si>
  <si>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</si>
  <si>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</si>
  <si>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</si>
  <si>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</si>
  <si>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</si>
  <si>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</si>
  <si>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</si>
  <si>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</si>
  <si>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</si>
  <si>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</si>
  <si>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</si>
  <si>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</si>
  <si>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</si>
  <si>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</si>
  <si>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</si>
  <si>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</si>
  <si>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</si>
  <si>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</si>
  <si>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</si>
  <si>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</si>
  <si>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</si>
  <si>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</si>
  <si>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</si>
  <si>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</si>
  <si>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</si>
  <si>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</si>
  <si>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</si>
  <si>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</si>
  <si>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</si>
  <si>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</si>
  <si>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</si>
  <si>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</si>
  <si>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</si>
  <si>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</si>
  <si>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</si>
  <si>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</si>
  <si>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</si>
  <si>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</si>
  <si>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</si>
  <si>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</si>
  <si>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</si>
  <si>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</si>
  <si>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</si>
  <si>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</si>
  <si>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</si>
  <si>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</si>
  <si>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</si>
  <si>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</si>
  <si>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</si>
  <si>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</si>
  <si>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</si>
  <si>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</si>
  <si>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</si>
  <si>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</si>
  <si>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</si>
  <si>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</si>
  <si>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</si>
  <si>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</si>
  <si>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</si>
  <si>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</si>
  <si>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</si>
  <si>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</si>
  <si>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</si>
  <si>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</si>
  <si>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</si>
  <si>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</si>
  <si>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</si>
  <si>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</si>
  <si>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</si>
  <si>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</si>
  <si>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</si>
  <si>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</si>
  <si>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</si>
  <si>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</si>
  <si>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</si>
  <si>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</si>
  <si>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</si>
  <si>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</si>
  <si>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</si>
  <si>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</si>
  <si>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</si>
  <si>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</si>
  <si>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</si>
  <si>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</si>
  <si>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</si>
  <si>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</si>
  <si>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</si>
  <si>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</si>
  <si>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</si>
  <si>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</si>
  <si>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</si>
  <si>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</si>
  <si>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</si>
  <si>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</si>
  <si>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</si>
  <si>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</si>
  <si>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</si>
  <si>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</si>
  <si>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</si>
  <si>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</si>
  <si>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</si>
  <si>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</si>
  <si>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</si>
  <si>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</si>
  <si>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</si>
  <si>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</si>
  <si>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</si>
  <si>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</si>
  <si>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</si>
  <si>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</si>
  <si>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</si>
  <si>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</si>
  <si>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</si>
  <si>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</si>
  <si>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</si>
  <si>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</si>
  <si>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</si>
  <si>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</si>
  <si>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</si>
  <si>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</si>
  <si>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</si>
  <si>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</si>
  <si>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</si>
  <si>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</si>
  <si>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</si>
  <si>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</si>
  <si>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</si>
  <si>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</si>
  <si>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</si>
  <si>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</si>
  <si>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</si>
  <si>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</si>
  <si>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</si>
  <si>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</si>
  <si>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</si>
  <si>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</si>
  <si>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</si>
  <si>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</si>
  <si>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</si>
  <si>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</si>
  <si>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</si>
  <si>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</si>
  <si>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</si>
  <si>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</si>
  <si>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</si>
  <si>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</si>
  <si>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</si>
  <si>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</si>
  <si>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</si>
  <si>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</si>
  <si>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</si>
  <si>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</si>
  <si>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</si>
  <si>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</si>
  <si>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</si>
  <si>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</si>
  <si>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</si>
  <si>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</si>
  <si>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</si>
  <si>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</si>
  <si>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</si>
  <si>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</si>
  <si>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</si>
  <si>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</si>
  <si>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</si>
  <si>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</si>
  <si>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</si>
  <si>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</si>
  <si>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</si>
  <si>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</si>
  <si>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</si>
  <si>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</si>
  <si>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</si>
  <si>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</si>
  <si>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</si>
  <si>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</si>
  <si>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</si>
  <si>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</si>
  <si>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</si>
  <si>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</si>
  <si>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</si>
  <si>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</si>
  <si>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</si>
  <si>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</si>
  <si>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</si>
  <si>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</si>
  <si>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</si>
  <si>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</si>
  <si>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</si>
  <si>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</si>
  <si>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</si>
  <si>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</si>
  <si>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</si>
  <si>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</si>
  <si>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</si>
  <si>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</si>
  <si>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</si>
  <si>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</si>
  <si>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</si>
  <si>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</si>
  <si>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</si>
  <si>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</si>
  <si>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</si>
  <si>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</si>
  <si>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</si>
  <si>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</si>
  <si>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</si>
  <si>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</si>
  <si>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</si>
  <si>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</si>
  <si>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</si>
  <si>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</si>
  <si>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</si>
  <si>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</si>
  <si>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</si>
  <si>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</si>
  <si>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</si>
  <si>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</si>
  <si>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</si>
  <si>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</si>
  <si>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</si>
  <si>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</si>
  <si>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</si>
  <si>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</si>
  <si>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</si>
  <si>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</si>
  <si>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</si>
  <si>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</si>
  <si>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</si>
  <si>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</si>
  <si>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</si>
  <si>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</si>
  <si>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</si>
  <si>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</si>
  <si>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</si>
  <si>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</si>
  <si>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</si>
  <si>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</si>
  <si>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</si>
  <si>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</si>
  <si>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</si>
  <si>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</si>
  <si>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</si>
  <si>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</si>
  <si>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</si>
  <si>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</si>
  <si>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</si>
  <si>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</si>
  <si>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</si>
  <si>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</si>
  <si>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</si>
  <si>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</si>
  <si>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</si>
  <si>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</si>
  <si>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</si>
  <si>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</si>
  <si>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</si>
  <si>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</si>
  <si>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</si>
  <si>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</si>
  <si>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</si>
  <si>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</si>
  <si>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</si>
  <si>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</si>
  <si>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</si>
  <si>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</si>
  <si>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</si>
  <si>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</si>
  <si>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</si>
  <si>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</si>
  <si>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</si>
  <si>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</si>
  <si>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</si>
  <si>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</si>
  <si>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</si>
  <si>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</si>
  <si>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</si>
  <si>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</si>
  <si>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</si>
  <si>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</si>
  <si>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</si>
  <si>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</si>
  <si>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</si>
  <si>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</si>
  <si>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</si>
  <si>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</si>
  <si>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</si>
  <si>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</si>
  <si>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</si>
  <si>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</si>
  <si>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</si>
  <si>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</si>
  <si>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</si>
  <si>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</si>
  <si>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</si>
  <si>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</si>
  <si>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</si>
  <si>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</si>
  <si>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</si>
  <si>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</si>
  <si>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</si>
  <si>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</si>
  <si>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</si>
  <si>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</si>
  <si>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</si>
  <si>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</si>
  <si>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</si>
  <si>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</si>
  <si>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</si>
  <si>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</si>
  <si>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</si>
  <si>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</si>
  <si>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</si>
  <si>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</si>
  <si>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</si>
  <si>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</si>
  <si>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</si>
  <si>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</si>
  <si>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</si>
  <si>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</si>
  <si>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</si>
  <si>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</si>
  <si>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</si>
  <si>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</si>
  <si>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</si>
  <si>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</si>
  <si>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</si>
  <si>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</si>
  <si>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</si>
  <si>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</si>
  <si>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</si>
  <si>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</si>
  <si>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</si>
  <si>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</si>
  <si>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</si>
  <si>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</si>
  <si>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</si>
  <si>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</si>
  <si>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</si>
  <si>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</si>
  <si>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</si>
  <si>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</si>
  <si>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</si>
  <si>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</si>
  <si>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</si>
  <si>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</si>
  <si>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</si>
  <si>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</si>
  <si>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</si>
  <si>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</si>
  <si>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</si>
  <si>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</si>
  <si>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</si>
  <si>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</si>
  <si>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</si>
  <si>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</si>
  <si>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</si>
  <si>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</si>
  <si>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</si>
  <si>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</si>
  <si>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</si>
  <si>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</si>
  <si>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</si>
  <si>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</si>
  <si>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</si>
  <si>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</si>
  <si>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</si>
  <si>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</si>
  <si>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</si>
  <si>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</si>
  <si>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</si>
  <si>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</si>
  <si>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</si>
  <si>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</si>
  <si>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</si>
  <si>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</si>
  <si>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</si>
  <si>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</si>
  <si>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</si>
  <si>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</si>
  <si>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</si>
  <si>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</si>
  <si>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</si>
  <si>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</si>
  <si>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</si>
  <si>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</si>
  <si>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</si>
  <si>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</si>
  <si>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</si>
  <si>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</si>
  <si>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</si>
  <si>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</si>
  <si>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</si>
  <si>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</si>
  <si>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</si>
  <si>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</si>
  <si>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</si>
  <si>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</si>
  <si>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</si>
  <si>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</si>
  <si>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</si>
  <si>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</si>
  <si>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</si>
  <si>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</si>
  <si>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</si>
  <si>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</si>
  <si>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</si>
  <si>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</si>
  <si>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</si>
  <si>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</si>
  <si>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</si>
  <si>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</si>
  <si>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</si>
  <si>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</si>
  <si>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</si>
  <si>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</si>
  <si>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</si>
  <si>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</si>
  <si>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</si>
  <si>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</si>
  <si>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</si>
  <si>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</si>
  <si>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</si>
  <si>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</si>
  <si>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</si>
  <si>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</si>
  <si>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</si>
  <si>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</si>
  <si>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</si>
  <si>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</si>
  <si>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</si>
  <si>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</si>
  <si>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</si>
  <si>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</si>
  <si>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</si>
  <si>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</si>
  <si>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</si>
  <si>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</si>
  <si>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</si>
  <si>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</si>
  <si>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</si>
  <si>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</si>
  <si>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</si>
  <si>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</si>
  <si>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</si>
  <si>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</si>
  <si>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</si>
  <si>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</si>
  <si>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</si>
  <si>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</si>
  <si>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</si>
  <si>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</si>
  <si>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</si>
  <si>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</si>
  <si>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</si>
  <si>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</si>
  <si>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</si>
  <si>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</si>
  <si>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</si>
  <si>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</si>
  <si>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</si>
  <si>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</si>
  <si>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</si>
  <si>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</si>
  <si>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</si>
  <si>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</si>
  <si>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</si>
  <si>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</si>
  <si>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</si>
  <si>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</si>
  <si>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</si>
  <si>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</si>
  <si>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</si>
  <si>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</si>
  <si>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</si>
  <si>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</si>
  <si>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</si>
  <si>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</si>
  <si>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</si>
  <si>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</si>
  <si>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</si>
  <si>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</si>
  <si>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</si>
  <si>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</si>
  <si>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</si>
  <si>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</si>
  <si>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</si>
  <si>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</si>
  <si>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</si>
  <si>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</si>
  <si>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</si>
  <si>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</si>
  <si>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</si>
  <si>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</si>
  <si>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</si>
  <si>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</si>
  <si>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</si>
  <si>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</si>
  <si>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</si>
  <si>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</si>
  <si>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</si>
  <si>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</si>
  <si>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</si>
  <si>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</si>
  <si>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</si>
  <si>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</si>
  <si>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</si>
  <si>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</si>
  <si>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</si>
  <si>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</si>
  <si>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</si>
  <si>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</si>
  <si>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</si>
  <si>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</si>
  <si>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</si>
  <si>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</si>
  <si>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</si>
  <si>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</si>
  <si>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</si>
  <si>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</si>
  <si>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</si>
  <si>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</si>
  <si>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</si>
  <si>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</si>
  <si>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</si>
  <si>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</si>
  <si>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</si>
  <si>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</si>
  <si>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</si>
  <si>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</si>
  <si>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</si>
  <si>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</si>
  <si>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</si>
  <si>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</si>
  <si>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</si>
  <si>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</si>
  <si>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</si>
  <si>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</si>
  <si>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</si>
  <si>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</si>
  <si>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</si>
  <si>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</si>
  <si>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</si>
  <si>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</si>
  <si>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</si>
  <si>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</si>
  <si>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</si>
  <si>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</si>
  <si>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</si>
  <si>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</si>
  <si>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</si>
  <si>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</si>
  <si>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</si>
  <si>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</si>
  <si>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</si>
  <si>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</si>
  <si>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</si>
  <si>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</si>
  <si>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</si>
  <si>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</si>
  <si>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</si>
  <si>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</si>
  <si>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</si>
  <si>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</si>
  <si>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</si>
  <si>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</si>
  <si>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</si>
  <si>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</si>
  <si>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</si>
  <si>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</si>
  <si>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</si>
  <si>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</si>
  <si>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</si>
  <si>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</si>
  <si>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</si>
  <si>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</si>
  <si>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</si>
  <si>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</si>
  <si>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</si>
  <si>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</si>
  <si>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</si>
  <si>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</si>
  <si>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</si>
  <si>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</si>
  <si>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</si>
  <si>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</si>
  <si>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</si>
  <si>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</si>
  <si>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</si>
  <si>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</si>
  <si>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</si>
  <si>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</si>
  <si>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</si>
  <si>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</si>
  <si>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</si>
  <si>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</si>
  <si>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</si>
  <si>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</si>
  <si>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</si>
  <si>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</si>
  <si>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</si>
  <si>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</si>
  <si>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</si>
  <si>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</si>
  <si>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</si>
  <si>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</si>
  <si>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</si>
  <si>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</si>
  <si>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</si>
  <si>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</si>
  <si>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</si>
  <si>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</si>
  <si>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</si>
  <si>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</si>
  <si>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</si>
  <si>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</si>
  <si>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</si>
  <si>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</si>
  <si>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</si>
  <si>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</si>
  <si>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</si>
  <si>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</si>
  <si>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</si>
  <si>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</si>
  <si>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</si>
  <si>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</si>
  <si>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</si>
  <si>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</si>
  <si>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</si>
  <si>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</si>
  <si>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</si>
  <si>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</si>
  <si>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</si>
  <si>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</si>
  <si>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</si>
  <si>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</si>
  <si>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</si>
  <si>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</si>
  <si>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</si>
  <si>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</si>
  <si>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</si>
  <si>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</si>
  <si>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</si>
  <si>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</si>
  <si>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</si>
  <si>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</si>
  <si>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</si>
  <si>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</si>
  <si>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</si>
  <si>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</si>
  <si>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</si>
  <si>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</si>
  <si>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</si>
  <si>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</si>
  <si>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</si>
  <si>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</si>
  <si>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</si>
  <si>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</si>
  <si>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</si>
  <si>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</si>
  <si>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</si>
  <si>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</si>
  <si>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</si>
  <si>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</si>
  <si>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</si>
  <si>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</si>
  <si>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</si>
  <si>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</si>
  <si>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</si>
  <si>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</si>
  <si>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</si>
  <si>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</si>
  <si>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</si>
  <si>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</si>
  <si>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</si>
  <si>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</si>
  <si>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</si>
  <si>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</si>
  <si>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</si>
  <si>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</si>
  <si>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</si>
  <si>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</si>
  <si>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</si>
  <si>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</si>
  <si>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</si>
  <si>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</si>
  <si>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</si>
  <si>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</si>
  <si>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</si>
  <si>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</si>
  <si>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</si>
  <si>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</si>
  <si>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</si>
  <si>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</si>
  <si>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</si>
  <si>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</si>
  <si>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</si>
  <si>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</si>
  <si>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</si>
  <si>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</si>
  <si>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</si>
  <si>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</si>
  <si>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</si>
  <si>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</si>
  <si>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</si>
  <si>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</si>
  <si>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</si>
  <si>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</si>
  <si>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</si>
  <si>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</si>
  <si>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</si>
  <si>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</si>
  <si>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</si>
  <si>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</si>
  <si>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</si>
  <si>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</si>
  <si>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</si>
  <si>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</si>
  <si>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</si>
  <si>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</si>
  <si>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</si>
  <si>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</si>
  <si>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</si>
  <si>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</si>
  <si>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</si>
  <si>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</si>
  <si>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</si>
  <si>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</si>
  <si>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</si>
  <si>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</si>
  <si>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</si>
  <si>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</si>
  <si>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</si>
  <si>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</si>
  <si>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</si>
  <si>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</si>
  <si>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</si>
  <si>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</si>
  <si>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</si>
  <si>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</si>
  <si>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</si>
  <si>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</si>
  <si>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</si>
  <si>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</si>
  <si>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</si>
  <si>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</si>
  <si>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</si>
  <si>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</si>
  <si>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</si>
  <si>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</si>
  <si>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</si>
  <si>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</si>
  <si>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</si>
  <si>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</si>
  <si>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</si>
  <si>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</si>
  <si>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</si>
  <si>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</si>
  <si>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</si>
  <si>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</si>
  <si>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</si>
  <si>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</si>
  <si>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</si>
  <si>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</si>
  <si>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</si>
  <si>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</si>
  <si>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</si>
  <si>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</si>
  <si>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</si>
  <si>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</si>
  <si>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</si>
  <si>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</si>
  <si>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</si>
  <si>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</si>
  <si>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</si>
  <si>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</si>
  <si>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</si>
  <si>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</si>
  <si>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</si>
  <si>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</si>
  <si>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</si>
  <si>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</si>
  <si>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</si>
  <si>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</si>
  <si>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</si>
  <si>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</si>
  <si>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</si>
  <si>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</si>
  <si>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</si>
  <si>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</si>
  <si>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</si>
  <si>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</si>
  <si>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</si>
  <si>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</si>
  <si>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</si>
  <si>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</si>
  <si>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</si>
  <si>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</si>
  <si>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</si>
  <si>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</si>
  <si>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</si>
  <si>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</si>
  <si>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</si>
  <si>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</si>
  <si>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</si>
  <si>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</si>
  <si>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</si>
  <si>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</si>
  <si>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</si>
  <si>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</si>
  <si>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</si>
  <si>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</si>
  <si>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</si>
  <si>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</si>
  <si>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</si>
  <si>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</si>
  <si>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</si>
  <si>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</si>
  <si>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</si>
  <si>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</si>
  <si>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</si>
  <si>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</si>
  <si>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</si>
  <si>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</si>
  <si>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</si>
  <si>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</si>
  <si>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</si>
  <si>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</si>
  <si>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</si>
  <si>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</si>
  <si>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</si>
  <si>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</si>
  <si>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</si>
  <si>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</si>
  <si>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</si>
  <si>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</si>
  <si>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</si>
  <si>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</si>
  <si>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</si>
  <si>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</si>
  <si>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</si>
  <si>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</si>
  <si>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</si>
  <si>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</si>
  <si>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</si>
  <si>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</si>
  <si>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</si>
  <si>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</si>
  <si>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</si>
  <si>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</si>
  <si>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</si>
  <si>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</si>
  <si>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</si>
  <si>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</si>
  <si>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</si>
  <si>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</si>
  <si>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</si>
  <si>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</si>
  <si>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</si>
  <si>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</si>
  <si>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</si>
  <si>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</si>
  <si>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</si>
  <si>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</si>
  <si>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</si>
  <si>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</si>
  <si>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</si>
  <si>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</si>
  <si>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</si>
  <si>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</si>
  <si>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</si>
  <si>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</si>
  <si>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</si>
  <si>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</si>
  <si>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</si>
  <si>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</si>
  <si>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</si>
  <si>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</si>
  <si>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</si>
  <si>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</si>
  <si>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</si>
  <si>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</si>
  <si>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</si>
  <si>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</si>
  <si>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</si>
  <si>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</si>
  <si>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</si>
  <si>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</si>
  <si>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</si>
  <si>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</si>
  <si>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</si>
  <si>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</si>
  <si>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</si>
  <si>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</si>
  <si>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</si>
  <si>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</si>
  <si>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</si>
  <si>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</si>
  <si>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</si>
  <si>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</si>
  <si>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</si>
  <si>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</si>
  <si>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</si>
  <si>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</si>
  <si>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</si>
  <si>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</si>
  <si>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</si>
  <si>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</si>
  <si>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</si>
  <si>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2021-44-44001162020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</si>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</sst>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5" t="str">
        <f>HYPERLINK("#MI_Oferente_Singular!A114","CAPACIDAD RESIDUAL")</f>
        <v>CAPACIDAD RESIDUAL</v>
      </c>
      <c r="F8" s="246"/>
      <c r="G8" s="24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5" t="str">
        <f>HYPERLINK("#MI_Oferente_Singular!A162","TALENTO HUMANO")</f>
        <v>TALENTO HUMANO</v>
      </c>
      <c r="F9" s="246"/>
      <c r="G9" s="24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5" t="str">
        <f>HYPERLINK("#MI_Oferente_Singular!F162","INFRAESTRUCTURA")</f>
        <v>INFRAESTRUCTURA</v>
      </c>
      <c r="F10" s="246"/>
      <c r="G10" s="24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29" t="s">
        <v>8</v>
      </c>
      <c r="M15" s="229"/>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8"/>
      <c r="I20" s="138" t="s">
        <v>1154</v>
      </c>
      <c r="J20" s="139" t="s">
        <v>700</v>
      </c>
      <c r="K20" s="140">
        <v>1820062858</v>
      </c>
      <c r="L20" s="141"/>
      <c r="M20" s="141">
        <v>44561</v>
      </c>
      <c r="N20" s="124">
        <f>+(M20-L20)/30</f>
        <v>1485.3666666666666</v>
      </c>
      <c r="O20" s="127"/>
      <c r="U20" s="123"/>
      <c r="V20" s="105">
        <f ca="1">NOW()</f>
        <v>44194.598810532407</v>
      </c>
      <c r="W20" s="105">
        <f ca="1">NOW()</f>
        <v>44194.598810532407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18"/>
      <c r="I37" s="119"/>
      <c r="J37" s="119"/>
      <c r="K37" s="119"/>
      <c r="L37" s="119"/>
      <c r="M37" s="119"/>
      <c r="N37" s="119"/>
      <c r="O37" s="120"/>
    </row>
    <row r="38" spans="1:16" ht="21" customHeight="1" x14ac:dyDescent="0.25">
      <c r="A38" s="9"/>
      <c r="B38" s="243" t="str">
        <f>VLOOKUP(B20,EAS!A2:B1439,2,0)</f>
        <v>FUNDACION EDUCATIVA ROBERTO VILLEGAS</v>
      </c>
      <c r="C38" s="243"/>
      <c r="D38" s="243"/>
      <c r="E38" s="243"/>
      <c r="F38" s="243"/>
      <c r="G38" s="5"/>
      <c r="H38" s="121"/>
      <c r="I38" s="252" t="s">
        <v>7</v>
      </c>
      <c r="J38" s="252"/>
      <c r="K38" s="252"/>
      <c r="L38" s="252"/>
      <c r="M38" s="252"/>
      <c r="N38" s="252"/>
      <c r="O38" s="122"/>
    </row>
    <row r="39" spans="1:16" ht="42.95" customHeight="1" thickBot="1" x14ac:dyDescent="0.3">
      <c r="A39" s="10"/>
      <c r="B39" s="11"/>
      <c r="C39" s="11"/>
      <c r="D39" s="11"/>
      <c r="E39" s="11"/>
      <c r="F39" s="11"/>
      <c r="G39" s="11"/>
      <c r="H39" s="10"/>
      <c r="I39" s="238" t="s">
        <v>2721</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56"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53"/>
      <c r="Z178" s="154" t="str">
        <f>IF(Y178&gt;0,SUM(E180+Y178),"")</f>
        <v/>
      </c>
      <c r="AA178" s="19"/>
      <c r="AB178" s="19"/>
    </row>
    <row r="179" spans="1:28" ht="23.25" x14ac:dyDescent="0.25">
      <c r="A179" s="9"/>
      <c r="B179" s="196" t="s">
        <v>2668</v>
      </c>
      <c r="C179" s="196"/>
      <c r="D179" s="196"/>
      <c r="E179" s="160">
        <v>0.02</v>
      </c>
      <c r="F179" s="159"/>
      <c r="G179" s="154" t="str">
        <f>IF(F179&gt;0,SUM(E179+F179),"")</f>
        <v/>
      </c>
      <c r="H179" s="5"/>
      <c r="I179" s="196" t="s">
        <v>2670</v>
      </c>
      <c r="J179" s="196"/>
      <c r="K179" s="196"/>
      <c r="L179" s="196"/>
      <c r="M179" s="161"/>
      <c r="O179" s="8"/>
      <c r="Q179" s="19"/>
      <c r="R179" s="148" t="str">
        <f>IF(M179&gt;0,SUM(L179+M179),"")</f>
        <v/>
      </c>
      <c r="T179" s="19"/>
      <c r="U179" s="242" t="s">
        <v>1166</v>
      </c>
      <c r="V179" s="242"/>
      <c r="W179" s="242"/>
      <c r="X179" s="24">
        <v>0.02</v>
      </c>
      <c r="Y179" s="153"/>
      <c r="Z179" s="154" t="str">
        <f>IF(Y179&gt;0,SUM(E181+Y179),"")</f>
        <v/>
      </c>
      <c r="AA179" s="19"/>
      <c r="AB179" s="19"/>
    </row>
    <row r="180" spans="1:28" ht="23.25" hidden="1" x14ac:dyDescent="0.25">
      <c r="A180" s="9"/>
      <c r="B180" s="182"/>
      <c r="C180" s="182"/>
      <c r="D180" s="182"/>
      <c r="E180" s="158"/>
      <c r="H180" s="5"/>
      <c r="I180" s="182"/>
      <c r="J180" s="182"/>
      <c r="K180" s="182"/>
      <c r="L180" s="182"/>
      <c r="M180" s="5"/>
      <c r="O180" s="8"/>
      <c r="Q180" s="19"/>
      <c r="R180" s="148" t="str">
        <f>IF(S180&gt;0,SUM(L180+S180),"")</f>
        <v/>
      </c>
      <c r="S180" s="153"/>
      <c r="T180" s="19"/>
      <c r="U180" s="242" t="s">
        <v>1167</v>
      </c>
      <c r="V180" s="242"/>
      <c r="W180" s="242"/>
      <c r="X180" s="24">
        <v>0.03</v>
      </c>
      <c r="Y180" s="153"/>
      <c r="Z180" s="154" t="str">
        <f>IF(Y180&gt;0,SUM(E182+Y180),"")</f>
        <v/>
      </c>
      <c r="AA180" s="19"/>
      <c r="AB180" s="19"/>
    </row>
    <row r="181" spans="1:28" ht="23.25" hidden="1" x14ac:dyDescent="0.25">
      <c r="A181" s="9"/>
      <c r="B181" s="182"/>
      <c r="C181" s="182"/>
      <c r="D181" s="182"/>
      <c r="E181" s="158"/>
      <c r="H181" s="5"/>
      <c r="I181" s="182"/>
      <c r="J181" s="182"/>
      <c r="K181" s="182"/>
      <c r="L181" s="18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82"/>
      <c r="C182" s="182"/>
      <c r="D182" s="182"/>
      <c r="E182" s="158"/>
      <c r="H182" s="5"/>
      <c r="I182" s="182"/>
      <c r="J182" s="182"/>
      <c r="K182" s="182"/>
      <c r="L182" s="18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41" t="s">
        <v>2628</v>
      </c>
      <c r="L185" s="241"/>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00" t="s">
        <v>2636</v>
      </c>
      <c r="C192" s="20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a65d333d-5b59-4810-bc94-b80d9325abbc"/>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maira villegas</cp:lastModifiedBy>
  <cp:lastPrinted>2020-12-29T19:22:42Z</cp:lastPrinted>
  <dcterms:created xsi:type="dcterms:W3CDTF">2020-10-14T21:57:42Z</dcterms:created>
  <dcterms:modified xsi:type="dcterms:W3CDTF">2020-12-29T19:22:47Z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