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INVITACION CORDOB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<sst xmlns="http://schemas.openxmlformats.org/spreadsheetml/2006/main" count="3172" uniqueCount="2722">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</sst>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
      <sz val="12"/>
      <color rgb="FF00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34"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 zoomScale="85" zoomScaleNormal="85" zoomScaleSheetLayoutView="40" zoomScalePageLayoutView="40" workbookViewId="0">
      <selection activeCell="M24" sqref="M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5" t="str">
        <f>HYPERLINK("#MI_Oferente_Singular!A114","CAPACIDAD RESIDUAL")</f>
        <v>CAPACIDAD RESIDUAL</v>
      </c>
      <c r="F8" s="246"/>
      <c r="G8" s="247"/>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5" t="str">
        <f>HYPERLINK("#MI_Oferente_Singular!A162","TALENTO HUMANO")</f>
        <v>TALENTO HUMANO</v>
      </c>
      <c r="F9" s="246"/>
      <c r="G9" s="247"/>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5" t="str">
        <f>HYPERLINK("#MI_Oferente_Singular!F162","INFRAESTRUCTURA")</f>
        <v>INFRAESTRUCTURA</v>
      </c>
      <c r="F10" s="246"/>
      <c r="G10" s="247"/>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
      <c r="A15" s="9"/>
      <c r="B15" s="32" t="s">
        <v>2635</v>
      </c>
      <c r="C15" s="181" t="s">
        <v>2720</v>
      </c>
      <c r="D15" s="35"/>
      <c r="E15" s="35"/>
      <c r="F15" s="5"/>
      <c r="G15" s="32" t="s">
        <v>1168</v>
      </c>
      <c r="H15" s="103" t="s">
        <v>220</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220</v>
      </c>
      <c r="J20" s="139" t="s">
        <v>504</v>
      </c>
      <c r="K20" s="140">
        <v>4948252096</v>
      </c>
      <c r="L20" s="141"/>
      <c r="M20" s="141">
        <v>44561</v>
      </c>
      <c r="N20" s="124">
        <f>+(M20-L20)/30</f>
        <v>1485.3666666666666</v>
      </c>
      <c r="O20" s="127"/>
      <c r="U20" s="123"/>
      <c r="V20" s="105">
        <f ca="1">NOW()</f>
        <v>44193.538702083337</v>
      </c>
      <c r="W20" s="105">
        <f ca="1">NOW()</f>
        <v>44193.538702083337</v>
      </c>
    </row>
    <row r="21" spans="1:23" ht="30" customHeight="1" outlineLevel="1" x14ac:dyDescent="0.25">
      <c r="A21" s="9"/>
      <c r="B21" s="71"/>
      <c r="C21" s="5"/>
      <c r="D21" s="5"/>
      <c r="E21" s="5"/>
      <c r="F21" s="5"/>
      <c r="G21" s="5"/>
      <c r="H21" s="70"/>
      <c r="I21" s="138" t="s">
        <v>220</v>
      </c>
      <c r="J21" s="139" t="s">
        <v>504</v>
      </c>
      <c r="K21" s="140">
        <v>4948252096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487</v>
      </c>
      <c r="K22" s="140">
        <v>4948252096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220</v>
      </c>
      <c r="J23" s="139" t="s">
        <v>487</v>
      </c>
      <c r="K23" s="140">
        <v>4948252096</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220</v>
      </c>
      <c r="J24" s="139" t="s">
        <v>489</v>
      </c>
      <c r="K24" s="140">
        <v>4948252096</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2"/>
      <c r="Z178" s="153" t="str">
        <f>IF(Y178&gt;0,SUM(E180+Y178),"")</f>
        <v/>
      </c>
      <c r="AA178" s="19"/>
      <c r="AB178" s="19"/>
    </row>
    <row r="179" spans="1:28" ht="23.25" x14ac:dyDescent="0.25">
      <c r="A179" s="9"/>
      <c r="B179" s="196" t="s">
        <v>2668</v>
      </c>
      <c r="C179" s="196"/>
      <c r="D179" s="196"/>
      <c r="E179" s="159">
        <v>0.02</v>
      </c>
      <c r="F179" s="158"/>
      <c r="G179" s="153" t="str">
        <f>IF(F179&gt;0,SUM(E179+F179),"")</f>
        <v/>
      </c>
      <c r="H179" s="5"/>
      <c r="I179" s="196" t="s">
        <v>2670</v>
      </c>
      <c r="J179" s="196"/>
      <c r="K179" s="196"/>
      <c r="L179" s="196"/>
      <c r="M179" s="160"/>
      <c r="O179" s="8"/>
      <c r="Q179" s="19"/>
      <c r="R179" s="147" t="str">
        <f>IF(M179&gt;0,SUM(L179+M179),"")</f>
        <v/>
      </c>
      <c r="T179" s="19"/>
      <c r="U179" s="242" t="s">
        <v>1166</v>
      </c>
      <c r="V179" s="242"/>
      <c r="W179" s="242"/>
      <c r="X179" s="24">
        <v>0.02</v>
      </c>
      <c r="Y179" s="152"/>
      <c r="Z179" s="153" t="str">
        <f>IF(Y179&gt;0,SUM(E181+Y179),"")</f>
        <v/>
      </c>
      <c r="AA179" s="19"/>
      <c r="AB179" s="19"/>
    </row>
    <row r="180" spans="1:28" ht="23.25" hidden="1" x14ac:dyDescent="0.25">
      <c r="A180" s="9"/>
      <c r="B180" s="182"/>
      <c r="C180" s="182"/>
      <c r="D180" s="182"/>
      <c r="E180" s="157"/>
      <c r="H180" s="5"/>
      <c r="I180" s="182"/>
      <c r="J180" s="182"/>
      <c r="K180" s="182"/>
      <c r="L180" s="182"/>
      <c r="M180" s="5"/>
      <c r="O180" s="8"/>
      <c r="Q180" s="19"/>
      <c r="R180" s="147" t="str">
        <f>IF(S180&gt;0,SUM(L180+S180),"")</f>
        <v/>
      </c>
      <c r="S180" s="152"/>
      <c r="T180" s="19"/>
      <c r="U180" s="242" t="s">
        <v>1167</v>
      </c>
      <c r="V180" s="242"/>
      <c r="W180" s="242"/>
      <c r="X180" s="24">
        <v>0.03</v>
      </c>
      <c r="Y180" s="152"/>
      <c r="Z180" s="153" t="str">
        <f>IF(Y180&gt;0,SUM(E182+Y180),"")</f>
        <v/>
      </c>
      <c r="AA180" s="19"/>
      <c r="AB180" s="19"/>
    </row>
    <row r="181" spans="1:28" ht="23.25" hidden="1" x14ac:dyDescent="0.25">
      <c r="A181" s="9"/>
      <c r="B181" s="182"/>
      <c r="C181" s="182"/>
      <c r="D181" s="182"/>
      <c r="E181" s="157"/>
      <c r="H181" s="5"/>
      <c r="I181" s="182"/>
      <c r="J181" s="182"/>
      <c r="K181" s="182"/>
      <c r="L181" s="182"/>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2"/>
      <c r="C182" s="182"/>
      <c r="D182" s="182"/>
      <c r="E182" s="157"/>
      <c r="H182" s="5"/>
      <c r="I182" s="182"/>
      <c r="J182" s="182"/>
      <c r="K182" s="182"/>
      <c r="L182" s="182"/>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2020-12-28T17:55:45Z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