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UNION TEMPORAL INFANTES DE 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159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<sst xmlns="http://schemas.openxmlformats.org/spreadsheetml/2006/main" count="4652" uniqueCount="2770">
  <si>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</si>
  <si>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</si>
  <si>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</si>
  <si>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</si>
  <si>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</si>
  <si>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</si>
  <si>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</si>
  <si>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</si>
  <si>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</si>
  <si>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</si>
  <si>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</si>
  <si>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</si>
  <si>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</si>
  <si>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</si>
  <si>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</si>
  <si>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</si>
  <si>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</si>
  <si>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</si>
  <si>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</si>
  <si>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</si>
  <si>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</si>
  <si>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</si>
  <si>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</si>
  <si>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</si>
  <si>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</si>
  <si>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</si>
  <si>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</si>
  <si>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</si>
  <si>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</si>
  <si>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</si>
  <si>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</si>
  <si>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</si>
  <si>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</si>
  <si>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</si>
  <si>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</si>
  <si>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</si>
  <si>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</si>
  <si>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</si>
  <si>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</si>
  <si>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</si>
  <si>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</si>
  <si>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</si>
  <si>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</si>
  <si>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</si>
  <si>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</si>
  <si>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</si>
  <si>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</si>
  <si>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</si>
  <si>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</si>
  <si>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</si>
  <si>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</si>
  <si>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</si>
  <si>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</si>
  <si>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</si>
  <si>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</si>
  <si>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</si>
  <si>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</si>
  <si>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</si>
  <si>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</si>
  <si>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</si>
  <si>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</si>
  <si>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</si>
  <si>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</si>
  <si>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</si>
  <si>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</si>
  <si>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</si>
  <si>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</si>
  <si>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</si>
  <si>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</si>
  <si>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</si>
  <si>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</si>
  <si>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</si>
  <si>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</si>
  <si>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</si>
  <si>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</si>
  <si>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</si>
  <si>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</si>
  <si>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</si>
  <si>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</si>
  <si>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</si>
  <si>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</si>
  <si>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</si>
  <si>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</si>
  <si>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</si>
  <si>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</si>
  <si>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</si>
  <si>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</si>
  <si>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</si>
  <si>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</si>
  <si>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</si>
  <si>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</si>
  <si>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</si>
  <si>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</si>
  <si>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</si>
  <si>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</si>
  <si>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</si>
  <si>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</si>
  <si>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</si>
  <si>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</si>
  <si>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</si>
  <si>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</si>
  <si>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</si>
  <si>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</si>
  <si>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</si>
  <si>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</si>
  <si>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</si>
  <si>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</si>
  <si>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</si>
  <si>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</si>
  <si>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</si>
  <si>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</si>
  <si>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</si>
  <si>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</si>
  <si>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</si>
  <si>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</si>
  <si>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</si>
  <si>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</si>
  <si>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</si>
  <si>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</si>
  <si>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</si>
  <si>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</si>
  <si>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</si>
  <si>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</si>
  <si>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</si>
  <si>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</si>
  <si>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</si>
  <si>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</si>
  <si>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</si>
  <si>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</si>
  <si>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</si>
  <si>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</si>
  <si>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</si>
  <si>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</si>
  <si>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</si>
  <si>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</si>
  <si>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</si>
  <si>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</si>
  <si>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</si>
  <si>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</si>
  <si>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</si>
  <si>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</si>
  <si>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</si>
  <si>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</si>
  <si>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</si>
  <si>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</si>
  <si>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</si>
  <si>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</si>
  <si>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</si>
  <si>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</si>
  <si>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</si>
  <si>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</si>
  <si>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</si>
  <si>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</si>
  <si>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</si>
  <si>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</si>
  <si>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</si>
  <si>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</si>
  <si>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</si>
  <si>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</si>
  <si>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</si>
  <si>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</si>
  <si>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</si>
  <si>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</si>
  <si>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</si>
  <si>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</si>
  <si>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</si>
  <si>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</si>
  <si>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</si>
  <si>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</si>
  <si>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</si>
  <si>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</si>
  <si>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</si>
  <si>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</si>
  <si>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</si>
  <si>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</si>
  <si>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</si>
  <si>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</si>
  <si>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</si>
  <si>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</si>
  <si>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</si>
  <si>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</si>
  <si>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</si>
  <si>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</si>
  <si>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</si>
  <si>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</si>
  <si>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</si>
  <si>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</si>
  <si>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</si>
  <si>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</si>
  <si>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</si>
  <si>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</si>
  <si>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</si>
  <si>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</si>
  <si>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</si>
  <si>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</si>
  <si>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</si>
  <si>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</si>
  <si>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</si>
  <si>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</si>
  <si>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</si>
  <si>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</si>
  <si>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</si>
  <si>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</si>
  <si>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</si>
  <si>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</si>
  <si>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</si>
  <si>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</si>
  <si>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</si>
  <si>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</si>
  <si>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</si>
  <si>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</si>
  <si>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</si>
  <si>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</si>
  <si>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</si>
  <si>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</si>
  <si>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</si>
  <si>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</si>
  <si>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</si>
  <si>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</si>
  <si>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</si>
  <si>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</si>
  <si>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</si>
  <si>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</si>
  <si>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</si>
  <si>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</si>
  <si>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</si>
  <si>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</si>
  <si>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</si>
  <si>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</si>
  <si>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</si>
  <si>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</si>
  <si>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</si>
  <si>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</si>
  <si>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</si>
  <si>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</si>
  <si>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</si>
  <si>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</si>
  <si>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</si>
  <si>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</si>
  <si>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</si>
  <si>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</si>
  <si>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</si>
  <si>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</si>
  <si>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</si>
  <si>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</si>
  <si>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</si>
  <si>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</si>
  <si>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</si>
  <si>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</si>
  <si>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</si>
  <si>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</si>
  <si>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</si>
  <si>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</si>
  <si>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</si>
  <si>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</si>
  <si>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</si>
  <si>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</si>
  <si>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</si>
  <si>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</si>
  <si>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</si>
  <si>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</si>
  <si>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</si>
  <si>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</si>
  <si>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</si>
  <si>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</si>
  <si>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</si>
  <si>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</si>
  <si>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</si>
  <si>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</si>
  <si>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</si>
  <si>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</si>
  <si>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</si>
  <si>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</si>
  <si>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</si>
  <si>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</si>
  <si>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</si>
  <si>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</si>
  <si>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</si>
  <si>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</si>
  <si>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</si>
  <si>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</si>
  <si>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</si>
  <si>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</si>
  <si>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</si>
  <si>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</si>
  <si>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</si>
  <si>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</si>
  <si>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</si>
  <si>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</si>
  <si>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</si>
  <si>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</si>
  <si>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</si>
  <si>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</si>
  <si>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</si>
  <si>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</si>
  <si>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</si>
  <si>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</si>
  <si>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</si>
  <si>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</si>
  <si>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</si>
  <si>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</si>
  <si>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</si>
  <si>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</si>
  <si>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</si>
  <si>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</si>
  <si>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</si>
  <si>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</si>
  <si>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</si>
  <si>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</si>
  <si>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</si>
  <si>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</si>
  <si>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</si>
  <si>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</si>
  <si>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</si>
  <si>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</si>
  <si>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</si>
  <si>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</si>
  <si>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</si>
  <si>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</si>
  <si>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</si>
  <si>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</si>
  <si>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</si>
  <si>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</si>
  <si>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</si>
  <si>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</si>
  <si>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</si>
  <si>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</si>
  <si>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</si>
  <si>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</si>
  <si>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</si>
  <si>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</si>
  <si>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</si>
  <si>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</si>
  <si>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</si>
  <si>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</si>
  <si>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</si>
  <si>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</si>
  <si>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</si>
  <si>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</si>
  <si>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</si>
  <si>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</si>
  <si>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</si>
  <si>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</si>
  <si>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</si>
  <si>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</si>
  <si>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</si>
  <si>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</si>
  <si>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</si>
  <si>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</si>
  <si>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</si>
  <si>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</si>
  <si>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</si>
  <si>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</si>
  <si>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</si>
  <si>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</si>
  <si>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</si>
  <si>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</si>
  <si>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</si>
  <si>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</si>
  <si>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</si>
  <si>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</si>
  <si>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</si>
  <si>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</si>
  <si>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</si>
  <si>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</si>
  <si>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</si>
  <si>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</si>
  <si>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</si>
  <si>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</si>
  <si>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</si>
  <si>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</si>
  <si>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</si>
  <si>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</si>
  <si>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</si>
  <si>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</si>
  <si>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</si>
  <si>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</si>
  <si>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</si>
  <si>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</si>
  <si>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</si>
  <si>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</si>
  <si>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</si>
  <si>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</si>
  <si>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</si>
  <si>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</si>
  <si>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</si>
  <si>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</si>
  <si>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</si>
  <si>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</si>
  <si>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</si>
  <si>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</si>
  <si>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</si>
  <si>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</si>
  <si>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</si>
  <si>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</si>
  <si>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</si>
  <si>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</si>
  <si>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</si>
  <si>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</si>
  <si>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</si>
  <si>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</si>
  <si>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</si>
  <si>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</si>
  <si>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</si>
  <si>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</si>
  <si>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</si>
  <si>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</si>
  <si>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</si>
  <si>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</si>
  <si>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</si>
  <si>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</si>
  <si>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</si>
  <si>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</si>
  <si>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</si>
  <si>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</si>
  <si>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</si>
  <si>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</si>
  <si>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</si>
  <si>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</si>
  <si>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</si>
  <si>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</si>
  <si>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</si>
  <si>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</si>
  <si>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</si>
  <si>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</si>
  <si>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</si>
  <si>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</si>
  <si>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</si>
  <si>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</si>
  <si>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</si>
  <si>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</si>
  <si>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</si>
  <si>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</si>
  <si>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</si>
  <si>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</si>
  <si>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</si>
  <si>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</si>
  <si>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</si>
  <si>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</si>
  <si>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</si>
  <si>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</si>
  <si>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</si>
  <si>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</si>
  <si>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</si>
  <si>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</si>
  <si>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</si>
  <si>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</si>
  <si>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</si>
  <si>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</si>
  <si>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</si>
  <si>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</si>
  <si>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</si>
  <si>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</si>
  <si>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</si>
  <si>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</si>
  <si>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</si>
  <si>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</si>
  <si>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</si>
  <si>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</si>
  <si>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</si>
  <si>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</si>
  <si>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</si>
  <si>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</si>
  <si>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</si>
  <si>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</si>
  <si>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</si>
  <si>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</si>
  <si>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</si>
  <si>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</si>
  <si>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</si>
  <si>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</si>
  <si>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</si>
  <si>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</si>
  <si>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</si>
  <si>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</si>
  <si>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</si>
  <si>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</si>
  <si>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</si>
  <si>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</si>
  <si>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</si>
  <si>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</si>
  <si>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</si>
  <si>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</si>
  <si>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</si>
  <si>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</si>
  <si>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</si>
  <si>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</si>
  <si>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</si>
  <si>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</si>
  <si>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</si>
  <si>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</si>
  <si>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</si>
  <si>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</si>
  <si>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</si>
  <si>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</si>
  <si>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</si>
  <si>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</si>
  <si>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</si>
  <si>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</si>
  <si>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</si>
  <si>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</si>
  <si>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</si>
  <si>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</si>
  <si>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</si>
  <si>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</si>
  <si>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</si>
  <si>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</si>
  <si>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</si>
  <si>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</si>
  <si>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</si>
  <si>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</si>
  <si>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</si>
  <si>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</si>
  <si>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</si>
  <si>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</si>
  <si>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</si>
  <si>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</si>
  <si>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</si>
  <si>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</si>
  <si>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</si>
  <si>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</si>
  <si>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</si>
  <si>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</si>
  <si>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</si>
  <si>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</si>
  <si>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</si>
  <si>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</si>
  <si>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</si>
  <si>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</si>
  <si>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</si>
  <si>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</si>
  <si>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</si>
  <si>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</si>
  <si>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</si>
  <si>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</si>
  <si>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</si>
  <si>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</si>
  <si>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</si>
  <si>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</si>
  <si>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</si>
  <si>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</si>
  <si>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</si>
  <si>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</si>
  <si>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</si>
  <si>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</si>
  <si>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</si>
  <si>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</si>
  <si>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</si>
  <si>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</si>
  <si>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</si>
  <si>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</si>
  <si>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</si>
  <si>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</si>
  <si>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</si>
  <si>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</si>
  <si>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</si>
  <si>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</si>
  <si>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</si>
  <si>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</si>
  <si>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</si>
  <si>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</si>
  <si>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</si>
  <si>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</si>
  <si>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</si>
  <si>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</si>
  <si>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</si>
  <si>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</si>
  <si>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</si>
  <si>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</si>
  <si>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</si>
  <si>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</si>
  <si>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</si>
  <si>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</si>
  <si>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</si>
  <si>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</si>
  <si>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</si>
  <si>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</si>
  <si>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</si>
  <si>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</si>
  <si>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</si>
  <si>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</si>
  <si>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</si>
  <si>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</si>
  <si>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</si>
  <si>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</si>
  <si>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</si>
  <si>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</si>
  <si>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</si>
  <si>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</si>
  <si>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</si>
  <si>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</si>
  <si>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</si>
  <si>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</si>
  <si>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</si>
  <si>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</si>
  <si>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</si>
  <si>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</si>
  <si>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</si>
  <si>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</si>
  <si>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</si>
  <si>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</si>
  <si>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</si>
  <si>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</si>
  <si>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</si>
  <si>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</si>
  <si>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</si>
  <si>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</si>
  <si>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</si>
  <si>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</si>
  <si>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</si>
  <si>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</si>
  <si>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</si>
  <si>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</si>
  <si>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</si>
  <si>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</si>
  <si>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</si>
  <si>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</si>
  <si>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</si>
  <si>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</si>
  <si>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</si>
  <si>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</si>
  <si>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</si>
  <si>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</si>
  <si>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</si>
  <si>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</si>
  <si>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</si>
  <si>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</si>
  <si>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</si>
  <si>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</si>
  <si>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</si>
  <si>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</si>
  <si>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</si>
  <si>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</si>
  <si>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</si>
  <si>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</si>
  <si>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</si>
  <si>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</si>
  <si>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</si>
  <si>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</si>
  <si>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</si>
  <si>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</si>
  <si>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</si>
  <si>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</si>
  <si>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</si>
  <si>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</si>
  <si>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</si>
  <si>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</si>
  <si>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</si>
  <si>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</si>
  <si>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</si>
  <si>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</si>
  <si>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</si>
  <si>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</si>
  <si>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</si>
  <si>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</si>
  <si>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</si>
  <si>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</si>
  <si>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</si>
  <si>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</si>
  <si>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</si>
  <si>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</si>
  <si>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</si>
  <si>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</si>
  <si>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</si>
  <si>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</si>
  <si>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</si>
  <si>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</si>
  <si>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</si>
  <si>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</si>
  <si>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</si>
  <si>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</si>
  <si>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</si>
  <si>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</si>
  <si>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</si>
  <si>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</si>
  <si>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</si>
  <si>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</si>
  <si>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</si>
  <si>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</si>
  <si>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</si>
  <si>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</si>
  <si>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</si>
  <si>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</si>
  <si>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</si>
  <si>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</si>
  <si>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</si>
  <si>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</si>
  <si>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</si>
  <si>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</si>
  <si>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</si>
  <si>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</si>
  <si>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</si>
  <si>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</si>
  <si>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</si>
  <si>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</si>
  <si>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</si>
  <si>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</si>
  <si>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</si>
  <si>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</si>
  <si>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</si>
  <si>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</si>
  <si>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</si>
  <si>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</si>
  <si>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</si>
  <si>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</si>
  <si>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</si>
  <si>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</si>
  <si>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</si>
  <si>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</si>
  <si>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</si>
  <si>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</si>
  <si>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</si>
  <si>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</si>
  <si>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</si>
  <si>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</si>
  <si>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</si>
  <si>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</si>
  <si>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</si>
  <si>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</si>
  <si>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</si>
  <si>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</si>
  <si>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</si>
  <si>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</si>
  <si>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</si>
  <si>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</si>
  <si>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</si>
  <si>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</si>
  <si>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</si>
  <si>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</si>
  <si>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</si>
  <si>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</si>
  <si>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</si>
  <si>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</si>
  <si>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</si>
  <si>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</si>
  <si>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</si>
  <si>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</si>
  <si>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</si>
  <si>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</si>
  <si>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</si>
  <si>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</si>
  <si>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</si>
  <si>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</si>
  <si>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</si>
  <si>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</si>
  <si>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</si>
  <si>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</si>
  <si>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</si>
  <si>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</si>
  <si>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</si>
  <si>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</si>
  <si>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</si>
  <si>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</si>
  <si>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</si>
  <si>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</si>
  <si>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</si>
  <si>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</si>
  <si>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</si>
  <si>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</si>
  <si>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</si>
  <si>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</si>
  <si>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</si>
  <si>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</si>
  <si>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</si>
  <si>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</si>
  <si>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</si>
  <si>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</si>
  <si>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</si>
  <si>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</si>
  <si>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</si>
  <si>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</si>
  <si>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</si>
  <si>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</si>
  <si>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</si>
  <si>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</si>
  <si>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</si>
  <si>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</si>
  <si>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</si>
  <si>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</si>
  <si>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</si>
  <si>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</si>
  <si>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</si>
  <si>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</si>
  <si>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</si>
  <si>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</si>
  <si>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</si>
  <si>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</si>
  <si>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</si>
  <si>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</si>
  <si>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</si>
  <si>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</si>
  <si>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</si>
  <si>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</si>
  <si>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</si>
  <si>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</si>
  <si>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</si>
  <si>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</si>
  <si>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</si>
  <si>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</si>
  <si>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</si>
  <si>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</si>
  <si>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</si>
  <si>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</si>
  <si>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</si>
  <si>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</si>
  <si>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</si>
  <si>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</si>
  <si>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</si>
  <si>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</si>
  <si>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</si>
  <si>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</si>
  <si>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</si>
  <si>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</si>
  <si>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</si>
  <si>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</si>
  <si>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</si>
  <si>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</si>
  <si>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</si>
  <si>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</si>
  <si>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</si>
  <si>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</si>
  <si>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</si>
  <si>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</si>
  <si>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</si>
  <si>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</si>
  <si>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</si>
  <si>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</si>
  <si>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</si>
  <si>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</si>
  <si>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</si>
  <si>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</si>
  <si>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</si>
  <si>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</si>
  <si>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</si>
  <si>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</si>
  <si>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</si>
  <si>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</si>
  <si>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</si>
  <si>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</si>
  <si>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</si>
  <si>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</si>
  <si>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</si>
  <si>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</si>
  <si>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</si>
  <si>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</si>
  <si>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</si>
  <si>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</si>
  <si>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</si>
  <si>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</si>
  <si>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</si>
  <si>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</si>
  <si>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</si>
  <si>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</si>
  <si>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</si>
  <si>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</si>
  <si>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</si>
  <si>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</si>
  <si>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</si>
  <si>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</si>
  <si>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</si>
  <si>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</si>
  <si>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</si>
  <si>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</si>
  <si>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</si>
  <si>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</si>
  <si>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</si>
  <si>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</si>
  <si>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</si>
  <si>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</si>
  <si>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</si>
  <si>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</si>
  <si>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</si>
  <si>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</si>
  <si>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</si>
  <si>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</si>
  <si>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</si>
  <si>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</si>
  <si>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</si>
  <si>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</si>
  <si>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</si>
  <si>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</si>
  <si>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</si>
  <si>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</si>
  <si>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</si>
  <si>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</si>
  <si>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</si>
  <si>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</si>
  <si>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</si>
  <si>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</si>
  <si>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</si>
  <si>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</si>
  <si>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</si>
  <si>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</si>
  <si>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</si>
  <si>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</si>
  <si>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</si>
  <si>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</si>
  <si>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</si>
  <si>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</si>
  <si>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</si>
  <si>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</si>
  <si>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</si>
  <si>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</si>
  <si>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</si>
  <si>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</si>
  <si>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</si>
  <si>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</si>
  <si>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</si>
  <si>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</si>
  <si>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</si>
  <si>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</si>
  <si>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</si>
  <si>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</si>
  <si>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</si>
  <si>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</si>
  <si>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</si>
  <si>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</si>
  <si>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</si>
  <si>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</si>
  <si>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</si>
  <si>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</si>
  <si>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</si>
  <si>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</si>
  <si>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</si>
  <si>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</si>
  <si>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</si>
  <si>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</si>
  <si>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</si>
  <si>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</si>
  <si>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</si>
  <si>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</si>
  <si>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</si>
  <si>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</si>
  <si>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</si>
  <si>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</si>
  <si>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</si>
  <si>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</si>
  <si>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</si>
  <si>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</si>
  <si>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</si>
  <si>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</si>
  <si>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</si>
  <si>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</si>
  <si>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</si>
  <si>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</si>
  <si>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</si>
  <si>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</si>
  <si>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</si>
  <si>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</si>
  <si>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</si>
  <si>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</si>
  <si>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</si>
  <si>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</si>
  <si>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</si>
  <si>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</si>
  <si>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</si>
  <si>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</si>
  <si>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</si>
  <si>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</si>
  <si>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</si>
  <si>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</si>
  <si>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</si>
  <si>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</si>
  <si>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</si>
  <si>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</si>
  <si>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</si>
  <si>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</si>
  <si>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</si>
  <si>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</si>
  <si>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</si>
  <si>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</si>
  <si>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</si>
  <si>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</si>
  <si>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</si>
  <si>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</si>
  <si>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</si>
  <si>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</si>
  <si>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</si>
  <si>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</si>
  <si>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</si>
  <si>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</si>
  <si>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</si>
  <si>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</si>
  <si>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</si>
  <si>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</si>
  <si>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</si>
  <si>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</si>
  <si>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</si>
  <si>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</si>
  <si>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</si>
  <si>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</si>
  <si>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</si>
  <si>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</si>
  <si>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</si>
  <si>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</si>
  <si>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</si>
  <si>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</si>
  <si>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</si>
  <si>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</si>
  <si>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</si>
  <si>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</si>
  <si>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</si>
  <si>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</si>
  <si>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</si>
  <si>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</si>
  <si>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</si>
  <si>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</si>
  <si>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</si>
  <si>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</si>
  <si>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</si>
  <si>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</si>
  <si>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</si>
  <si>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</si>
  <si>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</si>
  <si>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</si>
  <si>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</si>
  <si>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</si>
  <si>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</si>
  <si>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</si>
  <si>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</si>
  <si>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</si>
  <si>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</si>
  <si>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</si>
  <si>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</si>
  <si>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</si>
  <si>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</si>
  <si>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</si>
  <si>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</si>
  <si>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</si>
  <si>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</si>
  <si>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</si>
  <si>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</si>
  <si>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</si>
  <si>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</si>
  <si>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</si>
  <si>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</si>
  <si>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</si>
  <si>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</si>
  <si>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</si>
  <si>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</si>
  <si>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</si>
  <si>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</si>
  <si>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</si>
  <si>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</si>
  <si>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</si>
  <si>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</si>
  <si>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</si>
  <si>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</si>
  <si>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</si>
  <si>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</si>
  <si>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</si>
  <si>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</si>
  <si>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</si>
  <si>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</si>
  <si>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</si>
  <si>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</si>
  <si>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</si>
  <si>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</si>
  <si>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</si>
  <si>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</si>
  <si>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</si>
  <si>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</si>
  <si>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</si>
  <si>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</si>
  <si>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</si>
  <si>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</si>
  <si>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</si>
  <si>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</si>
  <si>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</si>
  <si>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</si>
  <si>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</si>
  <si>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</si>
  <si>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</si>
  <si>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</si>
  <si>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</si>
  <si>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</si>
  <si>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</si>
  <si>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</si>
  <si>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</si>
  <si>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</si>
  <si>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</si>
  <si>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</si>
  <si>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</si>
  <si>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</si>
  <si>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</si>
  <si>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</si>
  <si>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</si>
  <si>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</si>
  <si>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</si>
  <si>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</si>
  <si>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</si>
  <si>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</si>
  <si>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</si>
  <si>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</si>
  <si>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</si>
  <si>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</si>
  <si>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</si>
  <si>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</si>
  <si>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</si>
  <si>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</si>
  <si>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</si>
  <si>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</si>
  <si>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</si>
  <si>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</si>
  <si>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</si>
  <si>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</si>
  <si>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</si>
  <si>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</si>
  <si>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</si>
  <si>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</si>
  <si>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</si>
  <si>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</si>
  <si>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</si>
  <si>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</si>
  <si>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</si>
  <si>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</si>
  <si>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</si>
  <si>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</si>
  <si>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</si>
  <si>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</si>
  <si>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</si>
  <si>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</si>
  <si>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</si>
  <si>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</si>
  <si>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</si>
  <si>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</si>
  <si>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</si>
  <si>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</si>
  <si>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</si>
  <si>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</si>
  <si>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</si>
  <si>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</si>
  <si>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</si>
  <si>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</si>
  <si>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</si>
  <si>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</si>
  <si>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</si>
  <si>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</si>
  <si>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</si>
  <si>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</si>
  <si>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</si>
  <si>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</si>
  <si>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</si>
  <si>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</si>
  <si>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</si>
  <si>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</si>
  <si>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</si>
  <si>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</si>
  <si>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</si>
  <si>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</si>
  <si>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</si>
  <si>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</si>
  <si>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</si>
  <si>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</si>
  <si>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</si>
  <si>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</si>
  <si>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</si>
  <si>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</si>
  <si>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</si>
  <si>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</si>
  <si>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</si>
  <si>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</si>
  <si>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</si>
  <si>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</si>
  <si>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</si>
  <si>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</si>
  <si>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</si>
  <si>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</si>
  <si>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</si>
  <si>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</si>
  <si>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</si>
  <si>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</si>
  <si>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</si>
  <si>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</si>
  <si>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</si>
  <si>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</si>
  <si>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</si>
  <si>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</si>
  <si>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</si>
  <si>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</si>
  <si>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</si>
  <si>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</si>
  <si>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</si>
  <si>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</si>
  <si>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</si>
  <si>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</si>
  <si>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</si>
  <si>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</si>
  <si>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</si>
  <si>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</si>
  <si>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</si>
  <si>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</si>
  <si>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</si>
  <si>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</si>
  <si>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</si>
  <si>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</si>
  <si>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</si>
  <si>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</si>
  <si>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</si>
  <si>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</si>
  <si>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</si>
  <si>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</si>
  <si>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</si>
  <si>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</si>
  <si>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</si>
  <si>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</si>
  <si>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</si>
  <si>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</si>
  <si>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</si>
  <si>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</si>
  <si>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</si>
  <si>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</si>
  <si>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</si>
  <si>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</si>
  <si>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</si>
  <si>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</si>
  <si>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</si>
  <si>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</si>
  <si>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</si>
  <si>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</si>
  <si>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</si>
  <si>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</si>
  <si>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</si>
  <si>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</si>
  <si>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</si>
  <si>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</si>
  <si>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</si>
  <si>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</si>
  <si>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</si>
  <si>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</si>
  <si>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</si>
  <si>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</si>
  <si>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</si>
  <si>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</si>
  <si>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</si>
  <si>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</si>
  <si>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</si>
  <si>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</si>
  <si>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</si>
  <si>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</si>
  <si>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</si>
  <si>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</si>
  <si>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</si>
  <si>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</si>
  <si>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</si>
  <si>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</si>
  <si>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</si>
  <si>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</si>
  <si>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</si>
  <si>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</si>
  <si>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</si>
  <si>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</si>
  <si>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</si>
  <si>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</si>
  <si>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</si>
  <si>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</si>
  <si>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</si>
  <si>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</si>
  <si>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</si>
  <si>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</si>
  <si>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</si>
  <si>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</si>
  <si>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</si>
  <si>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</si>
  <si>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</si>
  <si>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</si>
  <si>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</si>
  <si>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</si>
  <si>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</si>
  <si>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</si>
  <si>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</si>
  <si>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</si>
  <si>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</si>
  <si>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</si>
  <si>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</si>
  <si>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</si>
  <si>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</si>
  <si>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</si>
  <si>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</si>
  <si>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</si>
  <si>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</si>
  <si>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</si>
  <si>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</si>
  <si>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</si>
  <si>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</si>
  <si>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</si>
  <si>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</si>
  <si>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</si>
  <si>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</si>
  <si>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</si>
  <si>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</si>
  <si>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</si>
  <si>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</si>
  <si>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</si>
  <si>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</si>
  <si>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</si>
  <si>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</si>
  <si>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</si>
  <si>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</si>
  <si>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</si>
  <si>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</si>
  <si>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</si>
  <si>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</si>
  <si>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</si>
  <si>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</si>
  <si>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</si>
  <si>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</si>
  <si>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</si>
  <si>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</si>
  <si>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</si>
  <si>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</si>
  <si>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</si>
  <si>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</si>
  <si>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</si>
  <si>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</si>
  <si>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</si>
  <si>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</si>
  <si>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</si>
  <si>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</si>
  <si>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</si>
  <si>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</si>
  <si>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</si>
  <si>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</si>
  <si>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</si>
  <si>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</si>
  <si>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</si>
  <si>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</si>
  <si>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</si>
  <si>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</si>
  <si>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</si>
  <si>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</si>
  <si>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</si>
  <si>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</si>
  <si>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</si>
  <si>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</si>
  <si>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</si>
  <si>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</si>
  <si>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</si>
  <si>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</si>
  <si>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</si>
  <si>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</si>
  <si>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</si>
  <si>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</si>
  <si>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</si>
  <si>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</si>
  <si>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</si>
  <si>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</si>
  <si>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</si>
  <si>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</si>
  <si>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</si>
  <si>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</si>
  <si>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</si>
  <si>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</si>
  <si>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</si>
  <si>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</si>
  <si>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</si>
  <si>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</si>
  <si>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</si>
  <si>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</si>
  <si>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</si>
  <si>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</si>
  <si>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</si>
  <si>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</si>
  <si>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</si>
  <si>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</si>
  <si>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</si>
  <si>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</si>
  <si>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</si>
  <si>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</si>
  <si>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</si>
  <si>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</si>
  <si>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</si>
  <si>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</si>
  <si>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</si>
  <si>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</si>
  <si>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</si>
  <si>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</si>
  <si>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</si>
  <si>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</si>
  <si>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</si>
  <si>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</si>
  <si>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</si>
  <si>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</si>
  <si>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</si>
  <si>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</si>
  <si>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</si>
  <si>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</si>
  <si>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</si>
  <si>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</si>
  <si>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</si>
  <si>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</si>
  <si>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</si>
  <si>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</si>
  <si>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</si>
  <si>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</si>
  <si>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</si>
  <si>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</si>
  <si>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</si>
  <si>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</si>
  <si>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</si>
  <si>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</si>
  <si>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</si>
  <si>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</si>
  <si>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</si>
  <si>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</si>
  <si>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</si>
  <si>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</si>
  <si>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</si>
  <si>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</si>
  <si>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</si>
  <si>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</si>
  <si>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</si>
  <si>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</si>
  <si>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</si>
  <si>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</si>
  <si>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</si>
  <si>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</si>
  <si>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</si>
  <si>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</si>
  <si>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</si>
  <si>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</si>
  <si>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</si>
  <si>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</si>
  <si>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</si>
  <si>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</si>
  <si>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</si>
  <si>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</si>
  <si>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</si>
  <si>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</si>
  <si>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</si>
  <si>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</si>
  <si>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</si>
  <si>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</si>
  <si>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</si>
  <si>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</si>
  <si>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</si>
  <si>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</si>
  <si>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</si>
  <si>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</si>
  <si>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</si>
  <si>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</si>
  <si>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</si>
  <si>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</si>
  <si>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</si>
  <si>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</si>
  <si>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</si>
  <si>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</si>
  <si>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</si>
  <si>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</si>
  <si>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</si>
  <si>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</si>
  <si>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</si>
  <si>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</si>
  <si>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</si>
  <si>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</si>
  <si>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</si>
  <si>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</si>
  <si>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</si>
  <si>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</si>
  <si>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</si>
  <si>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</si>
  <si>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</si>
  <si>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</si>
  <si>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</si>
  <si>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</si>
  <si>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</si>
  <si>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</si>
  <si>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</si>
  <si>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</si>
  <si>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</si>
  <si>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</si>
  <si>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</si>
  <si>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</si>
  <si>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</si>
  <si>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</si>
  <si>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</si>
  <si>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</si>
  <si>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</si>
  <si>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</si>
  <si>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</si>
  <si>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</si>
  <si>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</si>
  <si>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</si>
  <si>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</si>
  <si>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</si>
  <si>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</si>
  <si>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</si>
  <si>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</si>
  <si>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</si>
  <si>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</si>
  <si>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</si>
  <si>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</si>
  <si>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</si>
  <si>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</si>
  <si>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</si>
  <si>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</si>
  <si>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</si>
  <si>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</si>
  <si>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</si>
  <si>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</si>
  <si>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</si>
  <si>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</si>
  <si>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</si>
  <si>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</si>
  <si>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</si>
  <si>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</si>
  <si>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</si>
  <si>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</si>
  <si>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</si>
  <si>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</si>
  <si>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</si>
  <si>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</si>
  <si>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</si>
  <si>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</si>
  <si>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</si>
  <si>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</si>
  <si>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</si>
  <si>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</si>
  <si>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</si>
  <si>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</si>
  <si>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</si>
  <si>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</si>
  <si>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</si>
  <si>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</si>
  <si>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</si>
  <si>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</si>
  <si>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</si>
  <si>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</si>
  <si>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</si>
  <si>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</si>
  <si>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</si>
  <si>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</si>
  <si>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</si>
  <si>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</si>
  <si>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</si>
  <si>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</si>
  <si>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</si>
  <si>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</si>
  <si>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</si>
  <si>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</si>
  <si>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</si>
  <si>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</si>
  <si>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</si>
  <si>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</si>
  <si>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</si>
  <si>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</si>
  <si>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</si>
  <si>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</si>
  <si>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</si>
  <si>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</si>
  <si>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</si>
  <si>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</si>
  <si>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</si>
  <si>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</si>
  <si>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</si>
  <si>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</si>
  <si>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</si>
  <si>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</si>
  <si>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</si>
  <si>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</si>
  <si>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</si>
  <si>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</si>
  <si>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</si>
  <si>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</si>
  <si>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</si>
  <si>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</si>
  <si>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</si>
  <si>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</si>
  <si>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</si>
  <si>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</si>
  <si>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</si>
  <si>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</si>
  <si>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</si>
  <si>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</si>
  <si>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</si>
  <si>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</si>
  <si>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</si>
  <si>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</si>
  <si>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</si>
  <si>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</si>
  <si>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</si>
  <si>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</si>
  <si>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</si>
  <si>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</si>
  <si>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</si>
  <si>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</si>
  <si>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</si>
  <si>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</si>
  <si>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</si>
  <si>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</si>
  <si>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</si>
  <si>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</si>
  <si>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</si>
  <si>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</si>
  <si>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</si>
  <si>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</si>
  <si>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</si>
  <si>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</si>
  <si>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</si>
  <si>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</si>
  <si>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</si>
  <si>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</si>
  <si>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</si>
  <si>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</si>
  <si>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</si>
  <si>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</si>
  <si>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</si>
  <si>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</si>
  <si>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</si>
  <si>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</si>
  <si>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</si>
  <si>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</si>
  <si>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</si>
  <si>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</si>
  <si>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</si>
  <si>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</si>
  <si>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</si>
  <si>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</si>
  <si>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</si>
  <si>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</si>
  <si>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</si>
  <si>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</si>
  <si>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</si>
  <si>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</si>
  <si>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</si>
  <si>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</si>
  <si>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</si>
  <si>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</si>
  <si>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</si>
  <si>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</si>
  <si>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</si>
  <si>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</si>
  <si>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</si>
  <si>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</si>
  <si>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</si>
  <si>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</si>
  <si>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</si>
  <si>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</si>
  <si>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</si>
  <si>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</si>
  <si>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</si>
  <si>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</si>
  <si>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</si>
  <si>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</si>
  <si>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</si>
  <si>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</si>
  <si>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</si>
  <si>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</si>
  <si>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</si>
  <si>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</si>
  <si>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</si>
  <si>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</si>
  <si>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</si>
  <si>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</si>
  <si>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</si>
  <si>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</si>
  <si>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</si>
  <si>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</si>
  <si>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</si>
  <si>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</si>
  <si>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</si>
  <si>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</si>
  <si>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</si>
  <si>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</si>
  <si>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</si>
  <si>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</si>
  <si>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</si>
  <si>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</si>
  <si>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</si>
  <si>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</si>
  <si>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</si>
  <si>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</si>
  <si>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</si>
  <si>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</si>
  <si>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</si>
  <si>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</si>
  <si>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</si>
  <si>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</si>
  <si>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</si>
  <si>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</si>
  <si>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</si>
  <si>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</si>
  <si>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</si>
  <si>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</si>
  <si>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</si>
  <si>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</si>
  <si>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</si>
  <si>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</si>
  <si>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</si>
  <si>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</si>
  <si>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</si>
  <si>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</si>
  <si>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</si>
  <si>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</si>
  <si>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</si>
  <si>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</si>
  <si>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</si>
  <si>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</si>
  <si>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</si>
  <si>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</si>
  <si>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</si>
  <si>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</si>
  <si>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</si>
  <si>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</si>
  <si>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</si>
  <si>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</si>
  <si>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</si>
  <si>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</si>
  <si>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</si>
  <si>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</si>
  <si>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</si>
  <si>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</si>
  <si>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</si>
  <si>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</si>
  <si>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</si>
  <si>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</si>
  <si>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</si>
  <si>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</si>
  <si>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</si>
  <si>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</si>
  <si>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</si>
  <si>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</si>
  <si>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</si>
  <si>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</si>
  <si>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</si>
  <si>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</si>
  <si>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</si>
  <si>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</si>
  <si>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</si>
  <si>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</si>
  <si>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</si>
  <si>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</si>
  <si>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</si>
  <si>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</si>
  <si>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</si>
  <si>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</si>
  <si>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</si>
  <si>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</si>
  <si>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</si>
  <si>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</si>
  <si>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</si>
  <si>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</si>
  <si>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</si>
  <si>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</si>
  <si>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</si>
  <si>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</si>
  <si>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</si>
  <si>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</si>
  <si>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</si>
  <si>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</si>
  <si>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</si>
  <si>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</si>
  <si>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</si>
  <si>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</si>
  <si>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</si>
  <si>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</si>
  <si>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</si>
  <si>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</si>
  <si>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</si>
  <si>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</si>
  <si>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</si>
  <si>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</si>
  <si>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</si>
  <si>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</si>
  <si>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</si>
  <si>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</si>
  <si>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</si>
  <si>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</si>
  <si>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</si>
  <si>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</si>
  <si>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</si>
  <si>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</si>
  <si>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</si>
  <si>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</si>
  <si>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</si>
  <si>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</si>
  <si>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</si>
  <si>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</si>
  <si>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</si>
  <si>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</si>
  <si>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</si>
  <si>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</si>
  <si>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</si>
  <si>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</si>
  <si>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</si>
  <si>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</si>
  <si>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</si>
  <si>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</si>
  <si>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</si>
  <si>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</si>
  <si>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</si>
  <si>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</si>
  <si>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</si>
  <si>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</si>
  <si>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</si>
  <si>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</si>
  <si>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</si>
  <si>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</si>
  <si>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</si>
  <si>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</si>
  <si>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</si>
  <si>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</si>
  <si>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</si>
  <si>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</si>
  <si>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</si>
  <si>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</si>
  <si>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</si>
  <si>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</si>
  <si>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</si>
  <si>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</si>
  <si>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</si>
  <si>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</si>
  <si>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</si>
  <si>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</si>
  <si>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</si>
  <si>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</si>
  <si>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</si>
  <si>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</si>
  <si>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</si>
  <si>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</si>
  <si>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</si>
  <si>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</si>
  <si>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</si>
  <si>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</si>
  <si>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</si>
  <si>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</si>
  <si>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</si>
  <si>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</si>
  <si>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</si>
  <si>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</si>
  <si>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</si>
  <si>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</si>
  <si>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</si>
  <si>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</si>
  <si>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</si>
  <si>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</si>
  <si>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</si>
  <si>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</si>
  <si>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</si>
  <si>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</si>
  <si>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</si>
  <si>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</si>
  <si>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</si>
  <si>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</si>
  <si>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</si>
  <si>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</si>
  <si>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</si>
  <si>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</si>
  <si>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</si>
  <si>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</si>
  <si>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</si>
  <si>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</si>
  <si>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</si>
  <si>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</si>
  <si>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</si>
  <si>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</si>
  <si>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</si>
  <si>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</si>
  <si>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</si>
  <si>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</si>
  <si>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</si>
  <si>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</si>
  <si>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</si>
  <si>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</si>
  <si>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</si>
  <si>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</si>
  <si>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</si>
  <si>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</si>
  <si>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</si>
  <si>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</si>
  <si>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</si>
  <si>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</si>
  <si>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</si>
  <si>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</si>
  <si>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</si>
  <si>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</si>
  <si>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</si>
  <si>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</si>
  <si>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</si>
  <si>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</si>
  <si>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</si>
  <si>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</si>
  <si>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</si>
  <si>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</si>
  <si>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</si>
  <si>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</si>
  <si>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</si>
  <si>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</si>
  <si>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</si>
  <si>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</si>
  <si>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</si>
  <si>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</si>
  <si>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</si>
  <si>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</si>
  <si>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</si>
  <si>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</si>
  <si>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</si>
  <si>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</si>
  <si>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</si>
  <si>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</si>
  <si>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</si>
  <si>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</si>
  <si>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</si>
  <si>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</si>
  <si>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</si>
  <si>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</si>
  <si>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</si>
  <si>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</si>
  <si>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</si>
  <si>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</si>
  <si>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</si>
  <si>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</si>
  <si>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</si>
  <si>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</si>
  <si>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</si>
  <si>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</si>
  <si>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</si>
  <si>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</si>
  <si>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</si>
  <si>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</si>
  <si>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</si>
  <si>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</si>
  <si>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</si>
  <si>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</si>
  <si>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</si>
  <si>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</si>
  <si>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</si>
  <si>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</si>
  <si>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</si>
  <si>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</si>
  <si>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</si>
  <si>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</si>
  <si>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</si>
  <si>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</si>
  <si>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</si>
  <si>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</si>
  <si>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</si>
  <si>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</si>
  <si>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</si>
  <si>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</si>
  <si>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</si>
  <si>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</si>
  <si>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</si>
  <si>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</si>
  <si>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</si>
  <si>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</si>
  <si>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</si>
  <si>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</si>
  <si>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</si>
  <si>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</si>
  <si>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</si>
  <si>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</si>
  <si>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</si>
  <si>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</si>
  <si>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</si>
  <si>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</si>
  <si>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</si>
  <si>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</si>
  <si>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</si>
  <si>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</si>
  <si>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</si>
  <si>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</si>
  <si>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</si>
  <si>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</si>
  <si>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</si>
  <si>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</si>
  <si>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</si>
  <si>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</si>
  <si>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</si>
  <si>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</si>
  <si>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</si>
  <si>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</si>
  <si>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</si>
  <si>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</si>
  <si>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</si>
  <si>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</si>
  <si>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</si>
  <si>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</si>
  <si>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</si>
  <si>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</si>
  <si>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</si>
  <si>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</si>
  <si>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</si>
  <si>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</si>
  <si>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</si>
  <si>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</si>
  <si>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</si>
  <si>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</si>
  <si>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</si>
  <si>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</si>
  <si>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</si>
  <si>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</si>
  <si>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</si>
  <si>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</si>
  <si>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</si>
  <si>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</si>
  <si>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</si>
  <si>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</si>
  <si>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</si>
  <si>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</si>
  <si>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</si>
  <si>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</si>
  <si>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</si>
  <si>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</si>
  <si>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</si>
  <si>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</si>
  <si>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</si>
  <si>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</si>
  <si>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</si>
  <si>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</si>
  <si>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</si>
  <si>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</si>
  <si>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</si>
  <si>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</si>
  <si>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</si>
  <si>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</si>
  <si>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</si>
  <si>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</si>
  <si>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</si>
  <si>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</si>
  <si>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</si>
  <si>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</si>
  <si>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</si>
  <si>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</si>
  <si>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</si>
  <si>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</si>
  <si>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</si>
  <si>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</si>
  <si>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</si>
  <si>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</si>
  <si>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</si>
  <si>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</si>
  <si>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</si>
  <si>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</si>
  <si>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</si>
  <si>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</si>
  <si>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</si>
  <si>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</si>
  <si>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</si>
  <si>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</si>
  <si>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</si>
  <si>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</si>
  <si>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</si>
  <si>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</si>
  <si>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</si>
  <si>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</si>
  <si>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</si>
  <si>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</si>
  <si>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</si>
  <si>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</si>
  <si>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</si>
  <si>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</si>
  <si>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</si>
  <si>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</si>
  <si>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</si>
  <si>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</si>
  <si>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</si>
  <si>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</si>
  <si>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</si>
  <si>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</si>
  <si>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</si>
  <si>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</si>
  <si>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</si>
  <si>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</si>
  <si>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</si>
  <si>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</si>
  <si>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</si>
  <si>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</si>
  <si>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</si>
  <si>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</si>
  <si>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</si>
  <si>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</si>
  <si>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</si>
  <si>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</si>
  <si>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</si>
  <si>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</si>
  <si>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</si>
  <si>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</si>
  <si>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</si>
  <si>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</si>
  <si>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</si>
  <si>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</si>
  <si>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</si>
  <si>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</si>
  <si>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</si>
  <si>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</si>
  <si>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</si>
  <si>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</si>
  <si>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</si>
  <si>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</si>
  <si>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</si>
  <si>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</si>
  <si>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</si>
  <si>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</si>
  <si>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</si>
  <si>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</si>
  <si>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</si>
  <si>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</si>
  <si>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</si>
  <si>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</si>
  <si>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</si>
  <si>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</si>
  <si>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</si>
  <si>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</si>
  <si>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</si>
  <si>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</si>
  <si>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</si>
  <si>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</si>
  <si>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</si>
  <si>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</si>
  <si>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</si>
  <si>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</si>
  <si>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</si>
  <si>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</si>
  <si>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</si>
  <si>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</si>
  <si>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</si>
  <si>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</si>
  <si>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</si>
  <si>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</si>
  <si>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</si>
  <si>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</si>
  <si>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</si>
  <si>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</si>
  <si>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</si>
  <si>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</si>
  <si>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</si>
  <si>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</si>
  <si>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</si>
  <si>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</si>
  <si>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</si>
  <si>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</si>
  <si>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</si>
  <si>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</si>
  <si>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</si>
  <si>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</si>
  <si>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</si>
  <si>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</si>
  <si>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</si>
  <si>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</si>
  <si>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</si>
  <si>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</si>
  <si>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</si>
  <si>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</si>
  <si>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</si>
  <si>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</si>
  <si>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</si>
  <si>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</si>
  <si>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</si>
  <si>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</si>
  <si>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</si>
  <si>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</si>
  <si>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</si>
  <si>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</si>
  <si>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</si>
  <si>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</si>
  <si>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</si>
  <si>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</si>
  <si>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</si>
  <si>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</si>
  <si>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</si>
  <si>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</si>
  <si>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</si>
  <si>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</si>
  <si>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</si>
  <si>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</si>
  <si>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</si>
  <si>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</si>
  <si>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</si>
  <si>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</si>
  <si>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</si>
  <si>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</si>
  <si>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</si>
  <si>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</si>
  <si>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</si>
  <si>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</si>
  <si>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</si>
  <si>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</si>
  <si>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</si>
  <si>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</si>
  <si>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</si>
  <si>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</si>
  <si>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</si>
  <si>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</si>
  <si>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</si>
  <si>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</si>
  <si>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</si>
  <si>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</si>
  <si>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</si>
  <si>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</si>
  <si>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</si>
  <si>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</si>
  <si>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</si>
  <si>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</si>
  <si>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</si>
  <si>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</si>
  <si>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</si>
  <si>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</si>
  <si>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</si>
  <si>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</si>
  <si>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</si>
  <si>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</si>
  <si>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</si>
  <si>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</si>
  <si>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</si>
  <si>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</si>
  <si>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</si>
  <si>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</si>
  <si>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</si>
  <si>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</si>
  <si>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</si>
  <si>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</si>
  <si>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</si>
  <si>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</si>
  <si>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</si>
  <si>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</si>
  <si>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</si>
  <si>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</si>
  <si>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</si>
  <si>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</si>
  <si>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</si>
  <si>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</si>
  <si>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</si>
  <si>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</si>
  <si>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</si>
  <si>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</si>
  <si>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</si>
  <si>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</si>
  <si>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</si>
  <si>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</si>
  <si>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</si>
  <si>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</si>
  <si>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</si>
  <si>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</si>
  <si>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</si>
  <si>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</si>
  <si>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</si>
  <si>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</si>
  <si>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</si>
  <si>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</si>
  <si>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</si>
  <si>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</si>
  <si>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</si>
  <si>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</si>
  <si>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</si>
  <si>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</si>
  <si>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</si>
  <si>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</si>
  <si>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</si>
  <si>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</si>
  <si>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</si>
  <si>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</si>
  <si>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</si>
  <si>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</si>
  <si>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</si>
  <si>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</si>
  <si>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</si>
  <si>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</si>
  <si>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</si>
  <si>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</si>
  <si>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</si>
  <si>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</si>
  <si>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</si>
  <si>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</si>
  <si>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</si>
  <si>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</si>
  <si>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</si>
  <si>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</si>
  <si>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</si>
  <si>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</si>
  <si>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</si>
  <si>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</si>
  <si>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</si>
  <si>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</si>
  <si>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</si>
  <si>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</si>
  <si>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</si>
  <si>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</si>
  <si>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</si>
  <si>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</si>
  <si>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</si>
  <si>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</si>
  <si>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</si>
  <si>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</si>
  <si>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</si>
  <si>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</si>
  <si>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</si>
  <si>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</si>
  <si>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</si>
  <si>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</si>
  <si>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</si>
  <si>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</si>
  <si>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</si>
  <si>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</si>
  <si>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</si>
  <si>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</si>
  <si>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</si>
  <si>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</si>
  <si>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</si>
  <si>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</si>
  <si>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</si>
  <si>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</si>
  <si>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</si>
  <si>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</si>
  <si>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</si>
  <si>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</si>
  <si>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</si>
  <si>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</si>
  <si>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</si>
  <si>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</si>
  <si>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</si>
  <si>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</si>
  <si>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</si>
  <si>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</si>
  <si>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</si>
  <si>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</si>
  <si>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</si>
  <si>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</si>
  <si>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</si>
  <si>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</si>
  <si>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</si>
  <si>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</si>
  <si>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</si>
  <si>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</si>
  <si>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</si>
  <si>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</si>
  <si>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</si>
  <si>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</si>
  <si>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</si>
  <si>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</si>
  <si>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</si>
  <si>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</si>
  <si>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</si>
  <si>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</si>
  <si>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</si>
  <si>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</si>
  <si>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</si>
  <si>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</si>
  <si>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</si>
  <si>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</si>
  <si>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</si>
  <si>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</si>
  <si>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</si>
  <si>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</si>
  <si>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</si>
  <si>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</si>
  <si>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</si>
  <si>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</si>
  <si>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</si>
  <si>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</si>
  <si>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</si>
  <si>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</si>
  <si>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</si>
  <si>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</si>
  <si>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</si>
  <si>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</si>
  <si>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</si>
  <si>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</si>
  <si>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</si>
  <si>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</si>
  <si>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</si>
  <si>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</si>
  <si>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</si>
  <si>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</si>
  <si>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</si>
  <si>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</si>
  <si>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</si>
  <si>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</si>
  <si>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</si>
  <si>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</si>
  <si>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</si>
  <si>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</si>
  <si>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</si>
  <si>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</si>
  <si>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</si>
  <si>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</si>
  <si>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</si>
  <si>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</si>
  <si>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</si>
  <si>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</si>
  <si>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</si>
  <si>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</si>
  <si>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</si>
  <si>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</si>
  <si>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</si>
  <si>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</si>
  <si>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</si>
  <si>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</si>
  <si>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</si>
  <si>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</si>
  <si>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</si>
  <si>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</si>
  <si>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</si>
  <si>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</si>
  <si>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</si>
  <si>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</si>
  <si>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</si>
  <si>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</si>
  <si>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</si>
  <si>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</si>
  <si>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</si>
  <si>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</si>
  <si>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</si>
  <si>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</si>
  <si>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</si>
  <si>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</si>
  <si>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</si>
  <si>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</si>
  <si>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</si>
  <si>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</si>
  <si>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</si>
  <si>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</si>
  <si>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</si>
  <si>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</si>
  <si>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</si>
  <si>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</si>
  <si>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</si>
  <si>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</si>
  <si>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</si>
  <si>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</si>
  <si>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</si>
  <si>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</si>
  <si>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</si>
  <si>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</si>
  <si>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</si>
  <si>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</si>
  <si>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</si>
  <si>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</si>
  <si>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</si>
  <si>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</si>
  <si>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</si>
  <si>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</si>
  <si>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</si>
  <si>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</si>
  <si>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</si>
  <si>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</si>
  <si>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</si>
  <si>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</si>
  <si>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</si>
  <si>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</si>
  <si>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</si>
  <si>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</si>
  <si>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</si>
  <si>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</si>
  <si>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</si>
  <si>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</si>
  <si>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</si>
  <si>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</si>
  <si>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</si>
  <si>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</si>
  <si>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</si>
  <si>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</si>
  <si>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</si>
  <si>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</si>
  <si>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</si>
  <si>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</si>
  <si>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</si>
  <si>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</si>
  <si>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</si>
  <si>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</si>
  <si>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</si>
  <si>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</si>
  <si>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</si>
  <si>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</si>
  <si>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</si>
  <si>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</si>
  <si>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</si>
  <si>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</si>
  <si>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</si>
  <si>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</si>
  <si>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</si>
  <si>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</si>
  <si>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</si>
  <si>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</si>
  <si>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</si>
  <si>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</si>
  <si>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</si>
  <si>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</si>
  <si>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</si>
  <si>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</si>
  <si>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</si>
  <si>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</si>
  <si>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</si>
  <si>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</si>
  <si>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</si>
  <si>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</si>
  <si>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</si>
  <si>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</si>
  <si>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</si>
  <si>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</si>
  <si>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</si>
  <si>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</si>
  <si>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</si>
  <si>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</si>
  <si>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</si>
  <si>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</si>
  <si>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</si>
  <si>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</si>
  <si>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</si>
  <si>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</si>
  <si>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</si>
  <si>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</si>
  <si>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</si>
  <si>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</si>
  <si>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</si>
  <si>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</si>
  <si>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</si>
  <si>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</si>
  <si>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</si>
  <si>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</si>
  <si>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</si>
  <si>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</si>
  <si>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</si>
  <si>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</si>
  <si>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</si>
  <si>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</si>
  <si>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</si>
  <si>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</si>
  <si>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</si>
  <si>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</si>
  <si>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</si>
  <si>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</si>
  <si>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</si>
  <si>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</si>
  <si>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</si>
  <si>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</si>
  <si>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</si>
  <si>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</si>
  <si>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</si>
  <si>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</si>
  <si>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</si>
  <si>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</si>
  <si>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</si>
  <si>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</si>
  <si>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</si>
  <si>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</si>
  <si>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</si>
  <si>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</si>
  <si>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</si>
  <si>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</si>
  <si>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</si>
  <si>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</si>
  <si>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</si>
  <si>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</si>
  <si>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</si>
  <si>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</si>
  <si>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</si>
  <si>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</si>
  <si>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</si>
  <si>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</si>
  <si>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</si>
  <si>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</si>
  <si>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</si>
  <si>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</si>
  <si>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</si>
  <si>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</si>
  <si>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</si>
  <si>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</si>
  <si>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</si>
  <si>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</si>
  <si>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</si>
  <si>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</si>
  <si>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</si>
  <si>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</si>
  <si>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</si>
  <si>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</si>
  <si>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</si>
  <si>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</si>
  <si>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</si>
  <si>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</si>
  <si>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</si>
  <si>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</si>
  <si>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</si>
  <si>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</si>
  <si>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</si>
  <si>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</si>
  <si>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</si>
  <si>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</si>
  <si>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</si>
  <si>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</si>
  <si>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</si>
  <si>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</si>
  <si>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</si>
  <si>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</si>
  <si>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</si>
  <si>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</si>
  <si>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</si>
  <si>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</si>
  <si>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</si>
  <si>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</si>
  <si>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</si>
  <si>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</si>
  <si>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</si>
  <si>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</si>
  <si>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</si>
  <si>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</si>
  <si>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</si>
  <si>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</si>
  <si>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</si>
  <si>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</si>
  <si>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</si>
  <si>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</si>
  <si>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</si>
  <si>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</si>
  <si>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</si>
  <si>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</si>
  <si>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</si>
  <si>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</si>
  <si>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</si>
  <si>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</si>
  <si>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</si>
  <si>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</si>
  <si>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</si>
  <si>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</si>
  <si>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</si>
  <si>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</si>
  <si>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</si>
  <si>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</si>
  <si>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</si>
  <si>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</si>
  <si>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</si>
  <si>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</si>
  <si>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</si>
  <si>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</si>
  <si>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</si>
  <si>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</si>
  <si>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</si>
  <si>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</si>
  <si>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</si>
  <si>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</si>
  <si>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</si>
  <si>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</si>
  <si>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</si>
  <si>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</si>
  <si>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</si>
  <si>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</si>
  <si>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</si>
  <si>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</si>
  <si>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</si>
  <si>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</si>
  <si>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</si>
  <si>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</si>
  <si>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</si>
  <si>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</si>
  <si>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</si>
  <si>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</si>
  <si>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</si>
  <si>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</si>
  <si>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</si>
  <si>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</si>
  <si>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</si>
  <si>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</si>
  <si>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</si>
  <si>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</si>
  <si>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</si>
  <si>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</si>
  <si>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</si>
  <si>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</si>
  <si>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</si>
  <si>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</si>
  <si>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</si>
  <si>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</si>
  <si>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</si>
  <si>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</si>
  <si>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</si>
  <si>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</si>
  <si>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</si>
  <si>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</si>
  <si>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</si>
  <si>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</si>
  <si>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</si>
  <si>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</si>
  <si>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</si>
  <si>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</si>
  <si>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</si>
  <si>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</si>
  <si>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</si>
  <si>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</si>
  <si>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</si>
  <si>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</si>
  <si>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</si>
  <si>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EDUCACION INICIAL EN EL MARCO DE LA ATENCION INTEGRAL EN CENTROS DE DESARROLLO INFANTIL-CDI- DE CONFORMIDAD CON EL MANUAL OPERATIVO DE LA MODALIDAD INSTITUCIONAL, EL LINEAMIENTO TECNICO PARA LA ATENCION A LA PRIMERA INFANCIA Y  LAS DIRECTRICES ESTABLECIDAS POR EL ICBF,EN ARMONIA CON LA POLITICA DE ESTADO PARA EL DESARROLLO INTEGRAL DE LA PRIMERA INFANCIA DE CERO A SIEMPRE.</t>
  </si>
  <si>
    <t>INSTITUTO COLOMBIANO DE BIENESTAR FAMILIAR</t>
  </si>
  <si>
    <t>701820120137</t>
  </si>
  <si>
    <t>701820120244</t>
  </si>
  <si>
    <t>701820140169</t>
  </si>
  <si>
    <t>1202015</t>
  </si>
  <si>
    <t>701820130227</t>
  </si>
  <si>
    <t>70-0114-2019</t>
  </si>
  <si>
    <t>70-0192-2020</t>
  </si>
  <si>
    <t>70-0208-2020</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</si>
  <si>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</si>
  <si>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</si>
  <si>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</si>
  <si>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</si>
  <si>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</si>
  <si>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ARTURO EDUARDO DIAZ DIAZ</t>
  </si>
  <si>
    <t>ARTURO EDUARDO DIAZ</t>
  </si>
  <si>
    <t>CRA 25 A #20-45</t>
  </si>
  <si>
    <t>3134153596</t>
  </si>
  <si>
    <t>26/01/2009</t>
  </si>
  <si>
    <t>31/12/2011</t>
  </si>
  <si>
    <t>ARTURO DIAZ</t>
  </si>
  <si>
    <t>70-0203-2018</t>
  </si>
  <si>
    <t>70-0583-2016</t>
  </si>
  <si>
    <t>70-0330-2016</t>
  </si>
  <si>
    <t>70-0107-2016</t>
  </si>
  <si>
    <t>70-0235-2014</t>
  </si>
  <si>
    <t>21/01/2014</t>
  </si>
  <si>
    <t>30/01/2015</t>
  </si>
  <si>
    <t>70-0404-2018</t>
  </si>
  <si>
    <t>16/12/2018</t>
  </si>
  <si>
    <t>30/11/2019</t>
  </si>
  <si>
    <t>701820060134</t>
  </si>
  <si>
    <t>26/06/2006</t>
  </si>
  <si>
    <t>31/12/2006</t>
  </si>
  <si>
    <t>701820080025</t>
  </si>
  <si>
    <t>4/02/2008</t>
  </si>
  <si>
    <t>31/12/2008</t>
  </si>
  <si>
    <t>701820090009</t>
  </si>
  <si>
    <t>31/12/2009</t>
  </si>
  <si>
    <t>701820110100</t>
  </si>
  <si>
    <t>2/02/2011</t>
  </si>
  <si>
    <t>701820120160</t>
  </si>
  <si>
    <t>24/01/2012</t>
  </si>
  <si>
    <t>30/12/2012</t>
  </si>
  <si>
    <t>701820130159</t>
  </si>
  <si>
    <t>27/02/2013</t>
  </si>
  <si>
    <t>31/12/2013</t>
  </si>
  <si>
    <t>7000632002</t>
  </si>
  <si>
    <t>02/01/2002</t>
  </si>
  <si>
    <t>30/03/2003</t>
  </si>
  <si>
    <t>7000862001</t>
  </si>
  <si>
    <t>02/01/2001</t>
  </si>
  <si>
    <t>31/12/2001</t>
  </si>
  <si>
    <t>7000602000</t>
  </si>
  <si>
    <t>08/01/2000</t>
  </si>
  <si>
    <t>31/12/2000</t>
  </si>
  <si>
    <t>7001101999</t>
  </si>
  <si>
    <t>19/01/1999</t>
  </si>
  <si>
    <t>31/12/1999</t>
  </si>
  <si>
    <t>PRESTAR EL SERVICIO A NIÑAS Y NIÑOS  Y A MUJERES GESTANTES  EN EL MARCO DE LA POLITICA DEL ESTADO PARA EL DESARROLLO  INTEGRAL A LA PRIMERA INFANCIA DE CERO A SIEMPRE, DE CONFORMIDAD CON LAS DIRECTRICES, LINEAMIENTOS Y PARAMETROS ESTABLECIDOS POR EL ICBF PARA LOS SERVICIOS DE HOGAR COMUNITARIO DE BIENESTAR FAMILIARES Y FAMI</t>
  </si>
  <si>
    <t>ATENDER A LA PRIMERA INFANCIA EN EL MARCO DE LA ESTRATEGIA DE CERO A SIEMPRE  ESPECIFICAMENTE A LOS NIÑOS Y NIÑAS MENORES DE CINCO AÑOS DE FAMILIAS EN SITUACION DE VULNERABILIDAD DE CONFORMIDAD CON LAS DIRECTRICES ,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JARDINES SOCIALES Y EN LA MODALIDAD FAMI</t>
  </si>
  <si>
    <t xml:space="preserve">PRESTAR  LOS SERVICIOS HOGARES COMUNITARIOS DE BIENESTAR FAMI DE CONFORMIDAD CON LAS DIRECTRICES LINEAMIENTOS Y PARAMETROS ESTABLECIDOS POR EL ICBF, EN ARMONIA CON LA POLITICA DE ESTADO PARA EL DESARROLLO INTEGRAL A LA PRIMERA INFANCIA DE CERO A SIEMPRE </t>
  </si>
  <si>
    <t>BRINDAR ATENCION A LA PRIMERA INFANCIA NIÑOS Y NIÑAS MENORES DE SEIS AÑOS, DE FAMILIAS CON VULNERABILIDAD ECONOMICA, SOCIAL, CULTURAL, NUTRICIONAL Y PSICOACTIV, A TRAVES DE LOS HOGARES COMUNITARIOS DE BIENESTAR MODALIDAD 0-7, PRIORITARIAMENTE EN SITUACION DE DESPLAZAMIENTO Y APOYAR A LAS FAMILIAS EN DESARROLLO CON MUJERES GESTANTES, MADRES LACTANTES Y NIÑOS Y NIÑAS MENORES DE DOS AÑOS QUE SE ENCUENTRAN EN VULNERABILIDAD PSICOAFECTIVA, NUTRICIONAL, ECONOMICA Y SOCIAL, PRIORITARIAMENTE EN SITUACION DE DESPLAZAMIENTO</t>
  </si>
  <si>
    <t>BRINDAR ATENCION A LA PRIMERA INFANCIA , NIÑOS, NIÑAS MENORES DE CINCO AÑOS DE EDAD, DE FAMILIAS EN SITUACION DE VULNERABILIDAD ECONOMICA, SOCIAL, CULTURAL, NUTRICIONAL Y PSICOAFECTIVA, A TRAVES DE LOS HOGARES COMUNITARIOS DE BIENESTAR MODALIDADES FAMI Y 0-5 AÑOS, APOYAR A LAS FAMILIAS EN DESARROLLO CON MUJERES GESTANTES, MADRES LACTANTES Y NIÑOS Y NIÑAS MENORES DE DOS AÑOS DE EDAD QUE SE ENCUENTRAN EN VULNERABILIDAD PSICOAFECTIVA, NUTRICIONAL, ECONOMICA Y SOCIAL PRIORITARIAMENTE EN SITUACION DE DESPLAZAMIENTO</t>
  </si>
  <si>
    <t xml:space="preserve">BRINDAR ATENCION A LA PRIMERA INFANCIA , NIÑOS, NIÑAS MENORES DE CINCO AÑOS DE EDAD,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MUJERES GESTANTES, MADRES LACTANTES Y NIÑOS Y NIÑAS MENORES DE DOS AÑOS QUE SE ENCUENTRAN EN VULNERABILIDAD </t>
  </si>
  <si>
    <t xml:space="preserve">BRINDAR ATENCION A LA PRIMERA INFANCIA , NIÑOS, NIÑAS MENORES DE CINCO AÑOS DE EDAD,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MUJERES GESTANTES, MADRES LACTANTES Y NIÑOS Y NIÑAS MENORES DE DOS AÑOS QUE SE ENCUENTRAN EN VULNERABILIDAD, PSICOAFECTIVA, NUTRICIONAL, ECONOMICA Y SOCIAL </t>
  </si>
  <si>
    <t>BRINDAR ATENCION A LA PRIMERA INFANCIA , NIÑOS, NIÑAS MENORES DE CINCO AÑOS DE EDAD, DE FAMILIAS EN SITUACION DE VULNERABILIDAD, A TRAVES DE LOS HOGARES COMUNITARIOS DE BIENESTAR  EN LAS SIGUIENTES FORMAS DE ATENCION FAMILIARES, MULTIPLES, GRUPALES, JARDIN SOCIAL, EMPRESARIALES Y EN LA MODALIDAD FAMI, DE CONFORMIDAD LINEAMIENTOS ESTANDARES Y DIRECTRICES QUE EL ICBF EXPIDA PARA LAS MISMAS</t>
  </si>
  <si>
    <t xml:space="preserve">BRINDAR ATENCION INTEGRAL A NIÑOS Y NIÑAS MENORES DE 7 AÑOS DE FAMILIAS CON VULNERABILIDAD ECONOMICA SOCIAL, CULTURAL, NUTRICIONAL Y PSICOAFECTIVA ATRAVEZ DE LOS HCB, MEDIANTE EL DESARROLLO DE ACCIONES DE FORMACION CON NIÑOS, NIÑAS Y SU FAMILIA Y DE ORGANIZACION Y PARTICIPACION COMUNITARIA QUE PERMITA MEJORAR SUS CONDICIONES DE VIDA </t>
  </si>
  <si>
    <t>APOYO A LAS FAMILIAS EN DESARROLLO CON MUJERES GESTANTES, MADRES LACTANTES Y NIÑOS Y NIÑAS MENORES DE DOS AÑOS, QUE SE ENCUENTRAN EN SITUACION DE VULNERABILIDAD PSICOACTIVA, NUTRICIONAL, ECONOMICA Y SOCIAL. REALIZANDO ACCIONES QUE PERMITAN SU FUNCION SOCIALIZADORA Y FORTALEZCAN LAS RELACIONES FAMILIARES ATRAVEZ DE LOS HCB FAMI</t>
  </si>
  <si>
    <t>EL CONTRATISTA SE COMPROMETE A PROPICIAR EL DESARROLLO ARMONICO DE NIÑOS Y NIÑAS MENORES DE 7 AÑOS EN SITUACIONES DE ESCASOS RECURSOS ECONOMICOS Y CONTRIBUIR EN EL MEJORAMIENTO DE LAS CONDICIONES DE VIDA DE SUS FAMILIAS, ATRAVEZ DE LOS HCB</t>
  </si>
  <si>
    <t xml:space="preserve">EJECUTAR Y BRINDAR ATENCION A LAS NECESIDADES BASICAS DE NUTRICION, PROTECCION Y DESARROLLO INDIVIDUAL Y SOCIAL DE LOS NIÑOS DE ESCASOS RECURSOS ECONOMICOS EN LOS HOGARES COMUNITARIOS DE BIENESTAR DE LA MODALIDAD 0 - 7 AÑOS </t>
  </si>
  <si>
    <t>SI</t>
  </si>
  <si>
    <t>70-0177-2020</t>
  </si>
  <si>
    <t>PRESTAR LOS SERVICIOS PARA LA ATENCION A LA PRIMERA INFANCIA EN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</si>
  <si>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DELCY PARRA BUELVAS</t>
  </si>
  <si>
    <t>DELCY DEL CARMEN PARRA BUELVAS</t>
  </si>
  <si>
    <t>calle  8 a #15 – 36 BARRIO SAN LUIS - SINCELEJO-SUCRE</t>
  </si>
  <si>
    <t>3114114652</t>
  </si>
  <si>
    <t>asobotero@hotmail.com</t>
  </si>
  <si>
    <t>BRINDAR ATENCION A LOS NIÑOS Y NIÑAS MENORES DE 7 AÑOS CON VULNERABILIDAD ECONOMICA, SOCIAL CULTURAL NUTRICIONALY PSICOAFECTIVA ATRAVEZ DE LOS HCB, 0-7 Y APOYAR A LAS FAMILIAS EN DESARROLLO QUE TIENEN MUJERES GESTANTES, Y MADRES LACTANTES Y NIÑOS Y NIÑAS MENORES DE DOS AÑOS QUE SE ENCUENTRAN EN VULNERABILIDAD PSICOAFECTIVA NUTRICIONAL, ECONOMICA Y SOCIAL EN LOS HOGARES COMUNITARIOS FAMI</t>
  </si>
  <si>
    <t>7001682005</t>
  </si>
  <si>
    <t>7001682003</t>
  </si>
  <si>
    <t>7000892007</t>
  </si>
  <si>
    <t>7004002020</t>
  </si>
  <si>
    <t>PRESTAR LOS SERVICIOS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</si>
  <si>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ATENCIO A LA PRIMERA INFANCIA NIÑOS Y NIÑAS MENORES DE 6 AÑOS DE FAMILIAS CON VULNERABILIDAD ECONOMICA, SOCIAL, CULTURAL, NUTRICIONAL Y SOCIO - AFECTIVA ATRAVEZ DE LOS HCB MODALIDAD 0-7, PRIORITARIAMENTE EN SITUACION DE DESPLAZAMIENTO Y APOYAR A LAS FAMILIAS EN DESARROLLO CON MUJERES GESTANTES MADRES LACTANTES Y NIÑOS Y NIÑAS MENORES DE 2 AÑOS QUE SE ENCUENTREN EN VULNERABILIDAD SOCIAOFECTIVA NUTRICIONAL, ECONOMICA Y SOCIAL PRIORITARIAMENTE EN SITUACUIONES DE DESPLAZAMIENTO</t>
  </si>
  <si>
    <t>2021-70-10001732</t>
  </si>
  <si>
    <t>UT MIRANDO HACIA EL FUTURO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</si>
</sst>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33" fillId="0" borderId="0" xfId="0" applyFont="1" applyProtection="1">
      <protection locked="0"/>
    </xf>
    <xf numFmtId="0" fontId="0" fillId="0" borderId="0" xfId="0" applyProtection="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78" zoomScale="7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70" t="s">
        <v>2658</v>
      </c>
      <c r="D2" s="271"/>
      <c r="E2" s="271"/>
      <c r="F2" s="271"/>
      <c r="G2" s="271"/>
      <c r="H2" s="271"/>
      <c r="I2" s="271"/>
      <c r="J2" s="271"/>
      <c r="K2" s="271"/>
      <c r="L2" s="278" t="s">
        <v>2645</v>
      </c>
      <c r="M2" s="278"/>
      <c r="N2" s="283" t="s">
        <v>2646</v>
      </c>
      <c r="O2" s="284"/>
    </row>
    <row r="3" spans="1:20" ht="33" customHeight="1" x14ac:dyDescent="0.25">
      <c r="A3" s="9"/>
      <c r="B3" s="8"/>
      <c r="C3" s="272"/>
      <c r="D3" s="273"/>
      <c r="E3" s="273"/>
      <c r="F3" s="273"/>
      <c r="G3" s="273"/>
      <c r="H3" s="273"/>
      <c r="I3" s="273"/>
      <c r="J3" s="273"/>
      <c r="K3" s="273"/>
      <c r="L3" s="285" t="s">
        <v>1</v>
      </c>
      <c r="M3" s="285"/>
      <c r="N3" s="285" t="s">
        <v>2647</v>
      </c>
      <c r="O3" s="287"/>
    </row>
    <row r="4" spans="1:20" ht="24.75" customHeight="1" thickBot="1" x14ac:dyDescent="0.3">
      <c r="A4" s="10"/>
      <c r="B4" s="12"/>
      <c r="C4" s="274"/>
      <c r="D4" s="275"/>
      <c r="E4" s="275"/>
      <c r="F4" s="275"/>
      <c r="G4" s="275"/>
      <c r="H4" s="275"/>
      <c r="I4" s="275"/>
      <c r="J4" s="275"/>
      <c r="K4" s="275"/>
      <c r="L4" s="254" t="s">
        <v>0</v>
      </c>
      <c r="M4" s="254"/>
      <c r="N4" s="254"/>
      <c r="O4" s="255"/>
      <c r="P4" s="172">
        <f ca="1">NOW()</f>
        <v>44194.894433217596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79" t="str">
        <f>HYPERLINK("#Integrante_1!A109","CAPACIDAD RESIDUAL")</f>
        <v>CAPACIDAD RESIDUAL</v>
      </c>
      <c r="F8" s="280"/>
      <c r="G8" s="28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79" t="str">
        <f>HYPERLINK("#Integrante_1!A162","TALENTO HUMANO")</f>
        <v>TALENTO HUMANO</v>
      </c>
      <c r="F9" s="280"/>
      <c r="G9" s="28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79" t="str">
        <f>HYPERLINK("#Integrante_1!F162","INFRAESTRUCTURA")</f>
        <v>INFRAESTRUCTURA</v>
      </c>
      <c r="F10" s="280"/>
      <c r="G10" s="28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2768</v>
      </c>
      <c r="D15" s="35"/>
      <c r="E15" s="35"/>
      <c r="F15" s="5"/>
      <c r="G15" s="32" t="s">
        <v>1168</v>
      </c>
      <c r="H15" s="105" t="s">
        <v>453</v>
      </c>
      <c r="I15" s="32" t="s">
        <v>2629</v>
      </c>
      <c r="J15" s="110" t="s">
        <v>2637</v>
      </c>
      <c r="L15" s="276" t="s">
        <v>8</v>
      </c>
      <c r="M15" s="276"/>
      <c r="N15" s="18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8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2669</v>
      </c>
      <c r="F20" s="195" t="s">
        <v>2769</v>
      </c>
      <c r="G20" s="5"/>
      <c r="H20" s="282"/>
      <c r="I20" s="150" t="s">
        <v>453</v>
      </c>
      <c r="J20" s="151" t="s">
        <v>963</v>
      </c>
      <c r="K20" s="152">
        <v>6633887492</v>
      </c>
      <c r="L20" s="153">
        <v>44194</v>
      </c>
      <c r="M20" s="153">
        <v>44561</v>
      </c>
      <c r="N20" s="136">
        <f>+(M20-L20)/30</f>
        <v>12.233333333333333</v>
      </c>
      <c r="O20" s="139"/>
      <c r="U20" s="135"/>
      <c r="V20" s="107">
        <f ca="1">NOW()</f>
        <v>44194.894433217596</v>
      </c>
      <c r="W20" s="107">
        <f ca="1">NOW()</f>
        <v>44194.894433217596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47" t="s">
        <v>2</v>
      </c>
      <c r="C37" s="247"/>
      <c r="D37" s="247"/>
      <c r="E37" s="247"/>
      <c r="F37" s="247"/>
      <c r="G37" s="5"/>
      <c r="H37" s="130"/>
      <c r="I37" s="131"/>
      <c r="J37" s="131"/>
      <c r="K37" s="131"/>
      <c r="L37" s="131"/>
      <c r="M37" s="131"/>
      <c r="N37" s="131"/>
      <c r="O37" s="132"/>
    </row>
    <row r="38" spans="1:16" ht="21" customHeight="1" x14ac:dyDescent="0.25">
      <c r="A38" s="9"/>
      <c r="B38" s="277" t="e">
        <f>VLOOKUP(B20,EAS!A2:B1439,2,0)</f>
        <v>#N/A</v>
      </c>
      <c r="C38" s="277"/>
      <c r="D38" s="277"/>
      <c r="E38" s="277"/>
      <c r="F38" s="277"/>
      <c r="G38" s="5"/>
      <c r="H38" s="133"/>
      <c r="I38" s="286" t="s">
        <v>7</v>
      </c>
      <c r="J38" s="286"/>
      <c r="K38" s="286"/>
      <c r="L38" s="286"/>
      <c r="M38" s="286"/>
      <c r="N38" s="286"/>
      <c r="O38" s="134"/>
    </row>
    <row r="39" spans="1:16" ht="42.95" customHeight="1" thickBot="1" x14ac:dyDescent="0.3">
      <c r="A39" s="10"/>
      <c r="B39" s="11"/>
      <c r="C39" s="11"/>
      <c r="D39" s="11"/>
      <c r="E39" s="11"/>
      <c r="F39" s="11"/>
      <c r="G39" s="11"/>
      <c r="H39" s="10"/>
      <c r="I39" s="217" t="s">
        <v>2681</v>
      </c>
      <c r="J39" s="217"/>
      <c r="K39" s="217"/>
      <c r="L39" s="217"/>
      <c r="M39" s="217"/>
      <c r="N39" s="217"/>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0"/>
      <c r="P41" s="78"/>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8"/>
    </row>
    <row r="44" spans="1:16" ht="15" customHeight="1" x14ac:dyDescent="0.25">
      <c r="A44" s="225" t="s">
        <v>2659</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40942</v>
      </c>
      <c r="F48" s="146">
        <v>41274</v>
      </c>
      <c r="G48" s="173">
        <f>IF(AND(E48&lt;&gt;"",F48&lt;&gt;""),((F48-E48)/30),"")</f>
        <v>11.066666666666666</v>
      </c>
      <c r="H48" s="116" t="s">
        <v>2691</v>
      </c>
      <c r="I48" s="115" t="s">
        <v>453</v>
      </c>
      <c r="J48" s="115" t="s">
        <v>963</v>
      </c>
      <c r="K48" s="118">
        <v>125820111</v>
      </c>
      <c r="L48" s="117" t="s">
        <v>1148</v>
      </c>
      <c r="M48" s="119">
        <v>1</v>
      </c>
      <c r="N48" s="117" t="s">
        <v>27</v>
      </c>
      <c r="O48" s="117" t="s">
        <v>1148</v>
      </c>
      <c r="P48" s="80"/>
    </row>
    <row r="49" spans="1:16" s="6" customFormat="1" ht="24.75" customHeight="1" x14ac:dyDescent="0.25">
      <c r="A49" s="144">
        <v>2</v>
      </c>
      <c r="B49" s="113" t="s">
        <v>2682</v>
      </c>
      <c r="C49" s="114" t="s">
        <v>31</v>
      </c>
      <c r="D49" s="112" t="s">
        <v>2684</v>
      </c>
      <c r="E49" s="146">
        <v>40946</v>
      </c>
      <c r="F49" s="146">
        <v>41486</v>
      </c>
      <c r="G49" s="173">
        <f t="shared" ref="G49:G107" si="2">IF(AND(E49&lt;&gt;"",F49&lt;&gt;""),((F49-E49)/30),"")</f>
        <v>18</v>
      </c>
      <c r="H49" s="116" t="s">
        <v>2691</v>
      </c>
      <c r="I49" s="115" t="s">
        <v>453</v>
      </c>
      <c r="J49" s="115" t="s">
        <v>963</v>
      </c>
      <c r="K49" s="118">
        <v>250766901</v>
      </c>
      <c r="L49" s="117" t="s">
        <v>1148</v>
      </c>
      <c r="M49" s="119">
        <v>1</v>
      </c>
      <c r="N49" s="117" t="s">
        <v>27</v>
      </c>
      <c r="O49" s="117" t="s">
        <v>26</v>
      </c>
      <c r="P49" s="80"/>
    </row>
    <row r="50" spans="1:16" s="6" customFormat="1" ht="24.75" customHeight="1" x14ac:dyDescent="0.25">
      <c r="A50" s="144">
        <v>3</v>
      </c>
      <c r="B50" s="113" t="s">
        <v>2682</v>
      </c>
      <c r="C50" s="114" t="s">
        <v>31</v>
      </c>
      <c r="D50" s="112" t="s">
        <v>2685</v>
      </c>
      <c r="E50" s="146">
        <v>41661</v>
      </c>
      <c r="F50" s="146">
        <v>42368</v>
      </c>
      <c r="G50" s="173">
        <f t="shared" si="2"/>
        <v>23.566666666666666</v>
      </c>
      <c r="H50" s="121" t="s">
        <v>2692</v>
      </c>
      <c r="I50" s="115" t="s">
        <v>453</v>
      </c>
      <c r="J50" s="115" t="s">
        <v>963</v>
      </c>
      <c r="K50" s="118">
        <v>306988721</v>
      </c>
      <c r="L50" s="117" t="s">
        <v>1148</v>
      </c>
      <c r="M50" s="119">
        <v>1</v>
      </c>
      <c r="N50" s="117" t="s">
        <v>27</v>
      </c>
      <c r="O50" s="117" t="s">
        <v>26</v>
      </c>
      <c r="P50" s="80"/>
    </row>
    <row r="51" spans="1:16" s="6" customFormat="1" ht="24.75" customHeight="1" outlineLevel="1" x14ac:dyDescent="0.25">
      <c r="A51" s="144">
        <v>4</v>
      </c>
      <c r="B51" s="113" t="s">
        <v>2682</v>
      </c>
      <c r="C51" s="114" t="s">
        <v>31</v>
      </c>
      <c r="D51" s="112" t="s">
        <v>2686</v>
      </c>
      <c r="E51" s="146">
        <v>42040</v>
      </c>
      <c r="F51" s="146">
        <v>42369</v>
      </c>
      <c r="G51" s="173">
        <f t="shared" si="2"/>
        <v>10.966666666666667</v>
      </c>
      <c r="H51" s="116" t="s">
        <v>2692</v>
      </c>
      <c r="I51" s="115" t="s">
        <v>453</v>
      </c>
      <c r="J51" s="115" t="s">
        <v>963</v>
      </c>
      <c r="K51" s="118">
        <v>173841126</v>
      </c>
      <c r="L51" s="117" t="s">
        <v>1148</v>
      </c>
      <c r="M51" s="119">
        <v>1</v>
      </c>
      <c r="N51" s="117" t="s">
        <v>27</v>
      </c>
      <c r="O51" s="117" t="s">
        <v>26</v>
      </c>
      <c r="P51" s="80"/>
    </row>
    <row r="52" spans="1:16" s="7" customFormat="1" ht="24.75" customHeight="1" outlineLevel="1" x14ac:dyDescent="0.25">
      <c r="A52" s="145">
        <v>5</v>
      </c>
      <c r="B52" s="113" t="s">
        <v>2682</v>
      </c>
      <c r="C52" s="114" t="s">
        <v>31</v>
      </c>
      <c r="D52" s="112" t="s">
        <v>2687</v>
      </c>
      <c r="E52" s="146">
        <v>41303</v>
      </c>
      <c r="F52" s="146">
        <v>41639</v>
      </c>
      <c r="G52" s="173">
        <f t="shared" si="2"/>
        <v>11.2</v>
      </c>
      <c r="H52" s="121" t="s">
        <v>2693</v>
      </c>
      <c r="I52" s="115" t="s">
        <v>453</v>
      </c>
      <c r="J52" s="115" t="s">
        <v>963</v>
      </c>
      <c r="K52" s="118">
        <v>218203290</v>
      </c>
      <c r="L52" s="117" t="s">
        <v>1148</v>
      </c>
      <c r="M52" s="119">
        <v>1</v>
      </c>
      <c r="N52" s="117" t="s">
        <v>27</v>
      </c>
      <c r="O52" s="117" t="s">
        <v>26</v>
      </c>
      <c r="P52" s="81"/>
    </row>
    <row r="53" spans="1:16" s="7" customFormat="1" ht="24.75" customHeight="1" outlineLevel="1" x14ac:dyDescent="0.25">
      <c r="A53" s="145">
        <v>6</v>
      </c>
      <c r="B53" s="113" t="s">
        <v>2682</v>
      </c>
      <c r="C53" s="114" t="s">
        <v>31</v>
      </c>
      <c r="D53" s="112" t="s">
        <v>2688</v>
      </c>
      <c r="E53" s="146">
        <v>43485</v>
      </c>
      <c r="F53" s="146">
        <v>43738</v>
      </c>
      <c r="G53" s="173">
        <f t="shared" si="2"/>
        <v>8.4333333333333336</v>
      </c>
      <c r="H53" s="121" t="s">
        <v>2694</v>
      </c>
      <c r="I53" s="115" t="s">
        <v>453</v>
      </c>
      <c r="J53" s="115" t="s">
        <v>977</v>
      </c>
      <c r="K53" s="118">
        <v>255570205</v>
      </c>
      <c r="L53" s="117" t="s">
        <v>1148</v>
      </c>
      <c r="M53" s="119">
        <v>1</v>
      </c>
      <c r="N53" s="117" t="s">
        <v>27</v>
      </c>
      <c r="O53" s="117" t="s">
        <v>26</v>
      </c>
      <c r="P53" s="81"/>
    </row>
    <row r="54" spans="1:16" s="7" customFormat="1" ht="24.75" customHeight="1" outlineLevel="1" x14ac:dyDescent="0.25">
      <c r="A54" s="145">
        <v>7</v>
      </c>
      <c r="B54" s="113" t="s">
        <v>2682</v>
      </c>
      <c r="C54" s="114" t="s">
        <v>31</v>
      </c>
      <c r="D54" s="112" t="s">
        <v>2689</v>
      </c>
      <c r="E54" s="146">
        <v>43951</v>
      </c>
      <c r="F54" s="146">
        <v>44165</v>
      </c>
      <c r="G54" s="173">
        <f t="shared" si="2"/>
        <v>7.1333333333333337</v>
      </c>
      <c r="H54" s="116" t="s">
        <v>2695</v>
      </c>
      <c r="I54" s="115" t="s">
        <v>453</v>
      </c>
      <c r="J54" s="115" t="s">
        <v>963</v>
      </c>
      <c r="K54" s="120">
        <v>745021796</v>
      </c>
      <c r="L54" s="117" t="s">
        <v>1148</v>
      </c>
      <c r="M54" s="119">
        <v>1</v>
      </c>
      <c r="N54" s="117" t="s">
        <v>2639</v>
      </c>
      <c r="O54" s="117" t="s">
        <v>1148</v>
      </c>
      <c r="P54" s="81"/>
    </row>
    <row r="55" spans="1:16" s="7" customFormat="1" ht="24.75" customHeight="1" outlineLevel="1" x14ac:dyDescent="0.25">
      <c r="A55" s="145">
        <v>8</v>
      </c>
      <c r="B55" s="113" t="s">
        <v>2682</v>
      </c>
      <c r="C55" s="114" t="s">
        <v>31</v>
      </c>
      <c r="D55" s="112" t="s">
        <v>2690</v>
      </c>
      <c r="E55" s="146">
        <v>43951</v>
      </c>
      <c r="F55" s="146">
        <v>44165</v>
      </c>
      <c r="G55" s="173">
        <f t="shared" si="2"/>
        <v>7.1333333333333337</v>
      </c>
      <c r="H55" s="116" t="s">
        <v>2695</v>
      </c>
      <c r="I55" s="115" t="s">
        <v>453</v>
      </c>
      <c r="J55" s="115" t="s">
        <v>963</v>
      </c>
      <c r="K55" s="120">
        <v>1194508702</v>
      </c>
      <c r="L55" s="117" t="s">
        <v>1148</v>
      </c>
      <c r="M55" s="119">
        <v>1</v>
      </c>
      <c r="N55" s="117" t="s">
        <v>2639</v>
      </c>
      <c r="O55" s="117" t="s">
        <v>1148</v>
      </c>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22" t="s">
        <v>2638</v>
      </c>
      <c r="B109" s="223"/>
      <c r="C109" s="223"/>
      <c r="D109" s="223"/>
      <c r="E109" s="223"/>
      <c r="F109" s="223"/>
      <c r="G109" s="223"/>
      <c r="H109" s="223"/>
      <c r="I109" s="223"/>
      <c r="J109" s="223"/>
      <c r="K109" s="223"/>
      <c r="L109" s="223"/>
      <c r="M109" s="223"/>
      <c r="N109" s="223"/>
      <c r="O109" s="224"/>
      <c r="P109" s="78"/>
    </row>
    <row r="110" spans="1:16" ht="15" customHeight="1" x14ac:dyDescent="0.25">
      <c r="A110" s="225" t="s">
        <v>2660</v>
      </c>
      <c r="B110" s="226"/>
      <c r="C110" s="226"/>
      <c r="D110" s="226"/>
      <c r="E110" s="226"/>
      <c r="F110" s="226"/>
      <c r="G110" s="226"/>
      <c r="H110" s="226"/>
      <c r="I110" s="226"/>
      <c r="J110" s="226"/>
      <c r="K110" s="226"/>
      <c r="L110" s="226"/>
      <c r="M110" s="226"/>
      <c r="N110" s="226"/>
      <c r="O110" s="227"/>
    </row>
    <row r="111" spans="1:16" x14ac:dyDescent="0.25">
      <c r="A111" s="228"/>
      <c r="B111" s="229"/>
      <c r="C111" s="229"/>
      <c r="D111" s="229"/>
      <c r="E111" s="229"/>
      <c r="F111" s="229"/>
      <c r="G111" s="229"/>
      <c r="H111" s="229"/>
      <c r="I111" s="229"/>
      <c r="J111" s="229"/>
      <c r="K111" s="229"/>
      <c r="L111" s="229"/>
      <c r="M111" s="229"/>
      <c r="N111" s="229"/>
      <c r="O111" s="230"/>
    </row>
    <row r="112" spans="1:16" s="1" customFormat="1" ht="26.25" customHeight="1" x14ac:dyDescent="0.25">
      <c r="I112" s="235" t="s">
        <v>9</v>
      </c>
      <c r="J112" s="23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18" t="s">
        <v>13</v>
      </c>
      <c r="B162" s="219"/>
      <c r="C162" s="219"/>
      <c r="D162" s="219"/>
      <c r="E162" s="220"/>
      <c r="F162" s="219" t="s">
        <v>15</v>
      </c>
      <c r="G162" s="219"/>
      <c r="H162" s="219"/>
      <c r="I162" s="218" t="s">
        <v>16</v>
      </c>
      <c r="J162" s="219"/>
      <c r="K162" s="219"/>
      <c r="L162" s="219"/>
      <c r="M162" s="219"/>
      <c r="N162" s="219"/>
      <c r="O162" s="220"/>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47" t="s">
        <v>2618</v>
      </c>
      <c r="C165" s="247"/>
      <c r="D165" s="247"/>
      <c r="E165" s="8"/>
      <c r="F165" s="5"/>
      <c r="G165" s="248" t="s">
        <v>2618</v>
      </c>
      <c r="H165" s="248"/>
      <c r="I165" s="249" t="s">
        <v>1164</v>
      </c>
      <c r="J165" s="250"/>
      <c r="K165" s="250"/>
      <c r="L165" s="250"/>
      <c r="M165" s="250"/>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21" t="s">
        <v>2662</v>
      </c>
      <c r="C168" s="221"/>
      <c r="D168" s="221"/>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0"/>
      <c r="P172" s="78"/>
    </row>
    <row r="173" spans="1:28" ht="15" customHeight="1" x14ac:dyDescent="0.25">
      <c r="A173" s="237" t="s">
        <v>2676</v>
      </c>
      <c r="B173" s="238"/>
      <c r="C173" s="238"/>
      <c r="D173" s="238"/>
      <c r="E173" s="238"/>
      <c r="F173" s="238"/>
      <c r="G173" s="238"/>
      <c r="H173" s="238"/>
      <c r="I173" s="238"/>
      <c r="J173" s="238"/>
      <c r="K173" s="238"/>
      <c r="L173" s="238"/>
      <c r="M173" s="238"/>
      <c r="N173" s="238"/>
      <c r="O173" s="239"/>
    </row>
    <row r="174" spans="1:28" ht="24" thickBot="1" x14ac:dyDescent="0.3">
      <c r="A174" s="240"/>
      <c r="B174" s="241"/>
      <c r="C174" s="241"/>
      <c r="D174" s="241"/>
      <c r="E174" s="241"/>
      <c r="F174" s="241"/>
      <c r="G174" s="241"/>
      <c r="H174" s="241"/>
      <c r="I174" s="241"/>
      <c r="J174" s="241"/>
      <c r="K174" s="241"/>
      <c r="L174" s="241"/>
      <c r="M174" s="241"/>
      <c r="N174" s="241"/>
      <c r="O174" s="24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2670</v>
      </c>
      <c r="C176" s="207"/>
      <c r="D176" s="207"/>
      <c r="E176" s="207"/>
      <c r="F176" s="207"/>
      <c r="G176" s="207"/>
      <c r="H176" s="20"/>
      <c r="I176" s="214" t="s">
        <v>2674</v>
      </c>
      <c r="J176" s="215"/>
      <c r="K176" s="215"/>
      <c r="L176" s="215"/>
      <c r="M176" s="215"/>
      <c r="O176" s="186" t="str">
        <f>HYPERLINK("#Integrante_1!A1","INICIO")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2620</v>
      </c>
      <c r="F177" s="215"/>
      <c r="G177" s="216"/>
      <c r="H177" s="5"/>
      <c r="I177" s="208" t="s">
        <v>17</v>
      </c>
      <c r="J177" s="209"/>
      <c r="K177" s="209"/>
      <c r="L177" s="210"/>
      <c r="M177" s="268" t="s">
        <v>2679</v>
      </c>
      <c r="O177" s="8"/>
      <c r="Q177" s="19"/>
      <c r="R177" s="28"/>
      <c r="S177" s="28" t="s">
        <v>2619</v>
      </c>
      <c r="T177" s="19"/>
      <c r="U177" s="19"/>
      <c r="V177" s="19"/>
      <c r="W177" s="19"/>
      <c r="X177" s="19"/>
      <c r="Y177" s="19"/>
      <c r="Z177" s="19"/>
      <c r="AA177" s="19"/>
      <c r="AB177" s="19"/>
    </row>
    <row r="178" spans="1:28" ht="23.25" x14ac:dyDescent="0.25">
      <c r="A178" s="9"/>
      <c r="B178" s="211"/>
      <c r="C178" s="212"/>
      <c r="D178" s="213"/>
      <c r="E178" s="28" t="s">
        <v>2621</v>
      </c>
      <c r="F178" s="28" t="s">
        <v>2622</v>
      </c>
      <c r="G178" s="28" t="s">
        <v>2623</v>
      </c>
      <c r="H178" s="5"/>
      <c r="I178" s="262"/>
      <c r="J178" s="263"/>
      <c r="K178" s="263"/>
      <c r="L178" s="264"/>
      <c r="M178" s="269"/>
      <c r="O178" s="8"/>
      <c r="Q178" s="19"/>
      <c r="R178" s="28" t="s">
        <v>2623</v>
      </c>
      <c r="S178" s="28" t="s">
        <v>2621</v>
      </c>
      <c r="T178" s="19"/>
      <c r="U178" s="19"/>
      <c r="V178" s="19"/>
      <c r="W178" s="19"/>
      <c r="X178" s="19"/>
      <c r="Y178" s="19"/>
      <c r="Z178" s="19"/>
      <c r="AA178" s="19"/>
      <c r="AB178" s="19"/>
    </row>
    <row r="179" spans="1:28" ht="23.25" x14ac:dyDescent="0.25">
      <c r="A179" s="9"/>
      <c r="B179" s="260" t="s">
        <v>2670</v>
      </c>
      <c r="C179" s="260"/>
      <c r="D179" s="260"/>
      <c r="E179" s="24">
        <v>0.02</v>
      </c>
      <c r="F179" s="179">
        <v>0.01</v>
      </c>
      <c r="G179" s="180">
        <f>IF(F179&gt;0,SUM(E179+F179),"")</f>
        <v>0.03</v>
      </c>
      <c r="H179" s="5"/>
      <c r="I179" s="265" t="s">
        <v>2674</v>
      </c>
      <c r="J179" s="266"/>
      <c r="K179" s="266"/>
      <c r="L179" s="267"/>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60" t="s">
        <v>1165</v>
      </c>
      <c r="C180" s="260"/>
      <c r="D180" s="260"/>
      <c r="E180" s="24">
        <v>0.02</v>
      </c>
      <c r="F180" s="69"/>
      <c r="G180" s="164" t="str">
        <f>IF(F180&gt;0,SUM(E180+F180),"")</f>
        <v/>
      </c>
      <c r="H180" s="5"/>
      <c r="I180" s="257" t="s">
        <v>1169</v>
      </c>
      <c r="J180" s="258"/>
      <c r="K180" s="25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60" t="s">
        <v>1166</v>
      </c>
      <c r="C181" s="260"/>
      <c r="D181" s="260"/>
      <c r="E181" s="24">
        <v>0.02</v>
      </c>
      <c r="F181" s="69"/>
      <c r="G181" s="164" t="str">
        <f>IF(F181&gt;0,SUM(E181+F181),"")</f>
        <v/>
      </c>
      <c r="H181" s="5"/>
      <c r="I181" s="257" t="s">
        <v>1170</v>
      </c>
      <c r="J181" s="258"/>
      <c r="K181" s="25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60" t="s">
        <v>1167</v>
      </c>
      <c r="C182" s="260"/>
      <c r="D182" s="260"/>
      <c r="E182" s="24">
        <v>0.03</v>
      </c>
      <c r="F182" s="69"/>
      <c r="G182" s="164" t="str">
        <f>IF(F182&gt;0,SUM(E182+F182),"")</f>
        <v/>
      </c>
      <c r="H182" s="5"/>
      <c r="I182" s="257" t="s">
        <v>1171</v>
      </c>
      <c r="J182" s="258"/>
      <c r="K182" s="25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7" t="s">
        <v>1172</v>
      </c>
      <c r="J183" s="258"/>
      <c r="K183" s="25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199016624.75999999</v>
      </c>
      <c r="F185" s="94"/>
      <c r="G185" s="95"/>
      <c r="H185" s="90"/>
      <c r="I185" s="92" t="s">
        <v>2632</v>
      </c>
      <c r="J185" s="185">
        <f>M179</f>
        <v>0.03</v>
      </c>
      <c r="K185" s="261" t="s">
        <v>2633</v>
      </c>
      <c r="L185" s="261"/>
      <c r="M185" s="96">
        <f>+J185*K20</f>
        <v>199016624.75999999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0"/>
      <c r="P188" s="78"/>
    </row>
    <row r="189" spans="1:28" ht="15" customHeight="1" x14ac:dyDescent="0.25">
      <c r="A189" s="237" t="s">
        <v>19</v>
      </c>
      <c r="B189" s="238"/>
      <c r="C189" s="238"/>
      <c r="D189" s="238"/>
      <c r="E189" s="238"/>
      <c r="F189" s="238"/>
      <c r="G189" s="238"/>
      <c r="H189" s="238"/>
      <c r="I189" s="238"/>
      <c r="J189" s="238"/>
      <c r="K189" s="238"/>
      <c r="L189" s="238"/>
      <c r="M189" s="238"/>
      <c r="N189" s="238"/>
      <c r="O189" s="239"/>
    </row>
    <row r="190" spans="1:28" ht="15.75" thickBot="1" x14ac:dyDescent="0.3">
      <c r="A190" s="240"/>
      <c r="B190" s="241"/>
      <c r="C190" s="241"/>
      <c r="D190" s="241"/>
      <c r="E190" s="241"/>
      <c r="F190" s="241"/>
      <c r="G190" s="241"/>
      <c r="H190" s="241"/>
      <c r="I190" s="241"/>
      <c r="J190" s="241"/>
      <c r="K190" s="241"/>
      <c r="L190" s="241"/>
      <c r="M190" s="241"/>
      <c r="N190" s="241"/>
      <c r="O190" s="24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34" t="s">
        <v>2641</v>
      </c>
      <c r="C192" s="234"/>
      <c r="E192" s="5" t="s">
        <v>20</v>
      </c>
      <c r="H192" s="26" t="s">
        <v>24</v>
      </c>
      <c r="J192" s="5" t="s">
        <v>2642</v>
      </c>
      <c r="K192" s="5"/>
      <c r="M192" s="5"/>
      <c r="N192" s="5"/>
      <c r="O192" s="8"/>
      <c r="Q192" s="155"/>
      <c r="R192" s="156"/>
      <c r="S192" s="156"/>
      <c r="T192" s="155"/>
    </row>
    <row r="193" spans="1:18" x14ac:dyDescent="0.25">
      <c r="A193" s="9"/>
      <c r="C193" s="127">
        <v>42034</v>
      </c>
      <c r="D193" s="5"/>
      <c r="E193" s="128">
        <v>99</v>
      </c>
      <c r="F193" s="5"/>
      <c r="G193" s="5"/>
      <c r="H193" s="148" t="s">
        <v>2696</v>
      </c>
      <c r="J193" s="5"/>
      <c r="K193" s="129">
        <v>40942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56" t="s">
        <v>2663</v>
      </c>
      <c r="C199" s="256"/>
      <c r="D199" s="256"/>
      <c r="E199" s="256"/>
      <c r="F199" s="256"/>
      <c r="G199" s="256"/>
      <c r="H199" s="256"/>
      <c r="I199" s="256"/>
      <c r="J199" s="256"/>
      <c r="K199" s="256"/>
      <c r="L199" s="256"/>
      <c r="M199" s="256"/>
      <c r="N199" s="256"/>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2653</v>
      </c>
      <c r="C201" s="233"/>
      <c r="D201" s="233"/>
      <c r="E201" s="233"/>
      <c r="F201" s="233"/>
      <c r="G201" s="233"/>
      <c r="H201" s="233"/>
      <c r="I201" s="233"/>
      <c r="J201" s="233"/>
      <c r="K201" s="233"/>
      <c r="L201" s="233"/>
      <c r="M201" s="233"/>
      <c r="N201" s="23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2702</v>
      </c>
      <c r="D211" s="21"/>
      <c r="G211" s="27" t="s">
        <v>2625</v>
      </c>
      <c r="H211" s="149" t="s">
        <v>2698</v>
      </c>
      <c r="J211" s="27" t="s">
        <v>2627</v>
      </c>
      <c r="K211" s="149" t="s">
        <v>2698</v>
      </c>
      <c r="L211" s="21"/>
      <c r="M211" s="21"/>
      <c r="N211" s="21"/>
      <c r="O211" s="8"/>
    </row>
    <row r="212" spans="1:15" x14ac:dyDescent="0.25">
      <c r="A212" s="9"/>
      <c r="B212" s="27" t="s">
        <v>2624</v>
      </c>
      <c r="C212" s="148" t="s">
        <v>2697</v>
      </c>
      <c r="D212" s="21"/>
      <c r="G212" s="27" t="s">
        <v>2626</v>
      </c>
      <c r="H212" s="149" t="s">
        <v>2699</v>
      </c>
      <c r="J212" s="27" t="s">
        <v>2628</v>
      </c>
      <c r="K212" s="14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89" zoomScale="82" zoomScaleNormal="82" zoomScaleSheetLayoutView="40" zoomScalePageLayoutView="40" workbookViewId="0">
      <selection activeCell="C211" sqref="C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70" t="s">
        <v>2658</v>
      </c>
      <c r="D2" s="271"/>
      <c r="E2" s="271"/>
      <c r="F2" s="271"/>
      <c r="G2" s="271"/>
      <c r="H2" s="271"/>
      <c r="I2" s="271"/>
      <c r="J2" s="271"/>
      <c r="K2" s="271"/>
      <c r="L2" s="278" t="s">
        <v>2645</v>
      </c>
      <c r="M2" s="278"/>
      <c r="N2" s="283" t="s">
        <v>2646</v>
      </c>
      <c r="O2" s="284"/>
    </row>
    <row r="3" spans="1:20" ht="33" customHeight="1" x14ac:dyDescent="0.25">
      <c r="A3" s="9"/>
      <c r="B3" s="8"/>
      <c r="C3" s="272"/>
      <c r="D3" s="273"/>
      <c r="E3" s="273"/>
      <c r="F3" s="273"/>
      <c r="G3" s="273"/>
      <c r="H3" s="273"/>
      <c r="I3" s="273"/>
      <c r="J3" s="273"/>
      <c r="K3" s="273"/>
      <c r="L3" s="285" t="s">
        <v>1</v>
      </c>
      <c r="M3" s="285"/>
      <c r="N3" s="285" t="s">
        <v>2647</v>
      </c>
      <c r="O3" s="287"/>
    </row>
    <row r="4" spans="1:20" ht="24.75" customHeight="1" thickBot="1" x14ac:dyDescent="0.3">
      <c r="A4" s="10"/>
      <c r="B4" s="12"/>
      <c r="C4" s="274"/>
      <c r="D4" s="275"/>
      <c r="E4" s="275"/>
      <c r="F4" s="275"/>
      <c r="G4" s="275"/>
      <c r="H4" s="275"/>
      <c r="I4" s="275"/>
      <c r="J4" s="275"/>
      <c r="K4" s="275"/>
      <c r="L4" s="254" t="s">
        <v>0</v>
      </c>
      <c r="M4" s="254"/>
      <c r="N4" s="254"/>
      <c r="O4" s="255"/>
      <c r="P4" s="172">
        <f ca="1">NOW()</f>
        <v>44194.894433217596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79" t="str">
        <f>HYPERLINK("#Integrante_2!A109","CAPACIDAD RESIDUAL")</f>
        <v>CAPACIDAD RESIDUAL</v>
      </c>
      <c r="F8" s="280"/>
      <c r="G8" s="28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79" t="str">
        <f>HYPERLINK("#Integrante_2!A162","TALENTO HUMANO")</f>
        <v>TALENTO HUMANO</v>
      </c>
      <c r="F9" s="280"/>
      <c r="G9" s="28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79" t="str">
        <f>HYPERLINK("#Integrante_2!F162","INFRAESTRUCTURA")</f>
        <v>INFRAESTRUCTURA</v>
      </c>
      <c r="F10" s="280"/>
      <c r="G10" s="28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2768</v>
      </c>
      <c r="D15" s="35"/>
      <c r="E15" s="35"/>
      <c r="F15" s="5"/>
      <c r="G15" s="32" t="s">
        <v>1168</v>
      </c>
      <c r="H15" s="105" t="s">
        <v>453</v>
      </c>
      <c r="I15" s="32" t="s">
        <v>2629</v>
      </c>
      <c r="J15" s="110" t="s">
        <v>2637</v>
      </c>
      <c r="L15" s="276" t="s">
        <v>8</v>
      </c>
      <c r="M15" s="276"/>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8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95" t="s">
        <v>2769</v>
      </c>
      <c r="G20" s="5"/>
      <c r="H20" s="282"/>
      <c r="I20" s="150" t="s">
        <v>453</v>
      </c>
      <c r="J20" s="151" t="s">
        <v>963</v>
      </c>
      <c r="K20" s="152">
        <v>6633887492</v>
      </c>
      <c r="L20" s="153">
        <v>44194</v>
      </c>
      <c r="M20" s="153">
        <v>44561</v>
      </c>
      <c r="N20" s="136">
        <f>+(M20-L20)/30</f>
        <v>12.233333333333333</v>
      </c>
      <c r="O20" s="139"/>
      <c r="U20" s="135"/>
      <c r="V20" s="107">
        <f ca="1">NOW()</f>
        <v>44194.894433217596</v>
      </c>
      <c r="W20" s="107">
        <f ca="1">NOW()</f>
        <v>44194.894433217596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47" t="s">
        <v>2</v>
      </c>
      <c r="C37" s="247"/>
      <c r="D37" s="247"/>
      <c r="E37" s="247"/>
      <c r="F37" s="247"/>
      <c r="G37" s="5"/>
      <c r="H37" s="130"/>
      <c r="I37" s="131"/>
      <c r="J37" s="131"/>
      <c r="K37" s="131"/>
      <c r="L37" s="131"/>
      <c r="M37" s="131"/>
      <c r="N37" s="131"/>
      <c r="O37" s="132"/>
    </row>
    <row r="38" spans="1:16" ht="21" customHeight="1" x14ac:dyDescent="0.25">
      <c r="A38" s="9"/>
      <c r="B38" s="277" t="e">
        <f>VLOOKUP(B20,EAS!A2:B1439,2,0)</f>
        <v>#N/A</v>
      </c>
      <c r="C38" s="277"/>
      <c r="D38" s="277"/>
      <c r="E38" s="277"/>
      <c r="F38" s="277"/>
      <c r="G38" s="5"/>
      <c r="H38" s="133"/>
      <c r="I38" s="286" t="s">
        <v>7</v>
      </c>
      <c r="J38" s="286"/>
      <c r="K38" s="286"/>
      <c r="L38" s="286"/>
      <c r="M38" s="286"/>
      <c r="N38" s="286"/>
      <c r="O38" s="134"/>
    </row>
    <row r="39" spans="1:16" ht="42.95" customHeight="1" thickBot="1" x14ac:dyDescent="0.3">
      <c r="A39" s="10"/>
      <c r="B39" s="11"/>
      <c r="C39" s="11"/>
      <c r="D39" s="11"/>
      <c r="E39" s="11"/>
      <c r="F39" s="11"/>
      <c r="G39" s="11"/>
      <c r="H39" s="10"/>
      <c r="I39" s="217" t="s">
        <v>2681</v>
      </c>
      <c r="J39" s="217"/>
      <c r="K39" s="217"/>
      <c r="L39" s="217"/>
      <c r="M39" s="217"/>
      <c r="N39" s="217"/>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0"/>
      <c r="P41" s="78"/>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8"/>
    </row>
    <row r="44" spans="1:16" ht="15" customHeight="1" x14ac:dyDescent="0.25">
      <c r="A44" s="225" t="s">
        <v>2659</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2682</v>
      </c>
      <c r="C48" s="126" t="s">
        <v>31</v>
      </c>
      <c r="D48" s="123" t="s">
        <v>2703</v>
      </c>
      <c r="E48" s="196">
        <v>43341</v>
      </c>
      <c r="F48" s="196">
        <v>43449</v>
      </c>
      <c r="G48" s="173">
        <f>IF(AND(E48&lt;&gt;"",F48&lt;&gt;""),((F48-E48)/30),"")</f>
        <v>3.6</v>
      </c>
      <c r="H48" s="124" t="s">
        <v>2741</v>
      </c>
      <c r="I48" s="123" t="s">
        <v>453</v>
      </c>
      <c r="J48" s="123" t="s">
        <v>963</v>
      </c>
      <c r="K48" s="125">
        <v>150121300</v>
      </c>
      <c r="L48" s="126" t="s">
        <v>1148</v>
      </c>
      <c r="M48" s="182">
        <v>1</v>
      </c>
      <c r="N48" s="126" t="s">
        <v>27</v>
      </c>
      <c r="O48" s="126" t="s">
        <v>26</v>
      </c>
      <c r="P48" s="80"/>
    </row>
    <row r="49" spans="1:16" s="6" customFormat="1" ht="24.75" customHeight="1" x14ac:dyDescent="0.25">
      <c r="A49" s="144">
        <v>2</v>
      </c>
      <c r="B49" s="124" t="s">
        <v>2682</v>
      </c>
      <c r="C49" s="126" t="s">
        <v>31</v>
      </c>
      <c r="D49" s="123" t="s">
        <v>2704</v>
      </c>
      <c r="E49" s="196">
        <v>42676</v>
      </c>
      <c r="F49" s="196">
        <v>43312</v>
      </c>
      <c r="G49" s="173">
        <f t="shared" ref="G49:G107" si="1">IF(AND(E49&lt;&gt;"",F49&lt;&gt;""),((F49-E49)/30),"")</f>
        <v>21.2</v>
      </c>
      <c r="H49" s="199" t="s">
        <v>2742</v>
      </c>
      <c r="I49" s="123" t="s">
        <v>453</v>
      </c>
      <c r="J49" s="123" t="s">
        <v>963</v>
      </c>
      <c r="K49" s="125">
        <v>283424296</v>
      </c>
      <c r="L49" s="126" t="s">
        <v>1148</v>
      </c>
      <c r="M49" s="182">
        <v>1</v>
      </c>
      <c r="N49" s="126" t="s">
        <v>27</v>
      </c>
      <c r="O49" s="126" t="s">
        <v>26</v>
      </c>
      <c r="P49" s="80"/>
    </row>
    <row r="50" spans="1:16" s="6" customFormat="1" ht="24.75" customHeight="1" x14ac:dyDescent="0.25">
      <c r="A50" s="144">
        <v>3</v>
      </c>
      <c r="B50" s="124" t="s">
        <v>2682</v>
      </c>
      <c r="C50" s="126" t="s">
        <v>31</v>
      </c>
      <c r="D50" s="123" t="s">
        <v>2705</v>
      </c>
      <c r="E50" s="196">
        <v>42520</v>
      </c>
      <c r="F50" s="196">
        <v>42674</v>
      </c>
      <c r="G50" s="173">
        <f t="shared" si="1"/>
        <v>5.1333333333333337</v>
      </c>
      <c r="H50" s="199" t="s">
        <v>2742</v>
      </c>
      <c r="I50" s="123" t="s">
        <v>453</v>
      </c>
      <c r="J50" s="123" t="s">
        <v>963</v>
      </c>
      <c r="K50" s="125">
        <v>149500785</v>
      </c>
      <c r="L50" s="126" t="s">
        <v>1148</v>
      </c>
      <c r="M50" s="182">
        <v>1</v>
      </c>
      <c r="N50" s="126" t="s">
        <v>27</v>
      </c>
      <c r="O50" s="126" t="s">
        <v>26</v>
      </c>
      <c r="P50" s="80"/>
    </row>
    <row r="51" spans="1:16" s="6" customFormat="1" ht="24.75" customHeight="1" outlineLevel="1" x14ac:dyDescent="0.25">
      <c r="A51" s="144">
        <v>4</v>
      </c>
      <c r="B51" s="124" t="s">
        <v>2682</v>
      </c>
      <c r="C51" s="126" t="s">
        <v>31</v>
      </c>
      <c r="D51" s="197" t="s">
        <v>2706</v>
      </c>
      <c r="E51" s="198">
        <v>42401</v>
      </c>
      <c r="F51" s="198">
        <v>42521</v>
      </c>
      <c r="G51" s="173">
        <f t="shared" si="1"/>
        <v>4</v>
      </c>
      <c r="H51" s="199" t="s">
        <v>2742</v>
      </c>
      <c r="I51" s="123" t="s">
        <v>453</v>
      </c>
      <c r="J51" s="123" t="s">
        <v>963</v>
      </c>
      <c r="K51" s="201">
        <v>139580090</v>
      </c>
      <c r="L51" s="126" t="s">
        <v>1148</v>
      </c>
      <c r="M51" s="182">
        <v>1</v>
      </c>
      <c r="N51" s="126" t="s">
        <v>27</v>
      </c>
      <c r="O51" s="126" t="s">
        <v>26</v>
      </c>
      <c r="P51" s="80"/>
    </row>
    <row r="52" spans="1:16" s="7" customFormat="1" ht="24.75" customHeight="1" outlineLevel="1" x14ac:dyDescent="0.25">
      <c r="A52" s="145">
        <v>5</v>
      </c>
      <c r="B52" s="124" t="s">
        <v>2682</v>
      </c>
      <c r="C52" s="126" t="s">
        <v>31</v>
      </c>
      <c r="D52" s="197" t="s">
        <v>2707</v>
      </c>
      <c r="E52" s="197" t="s">
        <v>2708</v>
      </c>
      <c r="F52" s="197" t="s">
        <v>2709</v>
      </c>
      <c r="G52" s="173">
        <f t="shared" si="1"/>
        <v>12.466666666666667</v>
      </c>
      <c r="H52" s="199" t="s">
        <v>2742</v>
      </c>
      <c r="I52" s="123" t="s">
        <v>453</v>
      </c>
      <c r="J52" s="123" t="s">
        <v>963</v>
      </c>
      <c r="K52" s="201">
        <v>171214503</v>
      </c>
      <c r="L52" s="126" t="s">
        <v>1148</v>
      </c>
      <c r="M52" s="182">
        <v>1</v>
      </c>
      <c r="N52" s="126" t="s">
        <v>27</v>
      </c>
      <c r="O52" s="126" t="s">
        <v>26</v>
      </c>
      <c r="P52" s="81"/>
    </row>
    <row r="53" spans="1:16" s="7" customFormat="1" ht="24.75" customHeight="1" outlineLevel="1" x14ac:dyDescent="0.25">
      <c r="A53" s="145">
        <v>6</v>
      </c>
      <c r="B53" s="124" t="s">
        <v>2682</v>
      </c>
      <c r="C53" s="126" t="s">
        <v>31</v>
      </c>
      <c r="D53" s="197" t="s">
        <v>2710</v>
      </c>
      <c r="E53" s="197" t="s">
        <v>2711</v>
      </c>
      <c r="F53" s="197" t="s">
        <v>2712</v>
      </c>
      <c r="G53" s="173">
        <f t="shared" si="1"/>
        <v>11.633333333333333</v>
      </c>
      <c r="H53" s="200" t="s">
        <v>2743</v>
      </c>
      <c r="I53" s="123" t="s">
        <v>453</v>
      </c>
      <c r="J53" s="123" t="s">
        <v>963</v>
      </c>
      <c r="K53" s="201">
        <v>357090973</v>
      </c>
      <c r="L53" s="126" t="s">
        <v>1148</v>
      </c>
      <c r="M53" s="182">
        <v>1</v>
      </c>
      <c r="N53" s="126" t="s">
        <v>27</v>
      </c>
      <c r="O53" s="126" t="s">
        <v>1148</v>
      </c>
      <c r="P53" s="81"/>
    </row>
    <row r="54" spans="1:16" s="7" customFormat="1" ht="24.75" customHeight="1" outlineLevel="1" x14ac:dyDescent="0.25">
      <c r="A54" s="145">
        <v>7</v>
      </c>
      <c r="B54" s="124" t="s">
        <v>2682</v>
      </c>
      <c r="C54" s="126" t="s">
        <v>31</v>
      </c>
      <c r="D54" s="197" t="s">
        <v>2713</v>
      </c>
      <c r="E54" s="197" t="s">
        <v>2714</v>
      </c>
      <c r="F54" s="197" t="s">
        <v>2715</v>
      </c>
      <c r="G54" s="173">
        <f t="shared" si="1"/>
        <v>6.2666666666666666</v>
      </c>
      <c r="H54" s="200" t="s">
        <v>2744</v>
      </c>
      <c r="I54" s="123" t="s">
        <v>453</v>
      </c>
      <c r="J54" s="123" t="s">
        <v>963</v>
      </c>
      <c r="K54" s="201">
        <v>167065961</v>
      </c>
      <c r="L54" s="126" t="s">
        <v>2753</v>
      </c>
      <c r="M54" s="182">
        <v>1</v>
      </c>
      <c r="N54" s="126" t="s">
        <v>27</v>
      </c>
      <c r="O54" s="126" t="s">
        <v>1148</v>
      </c>
      <c r="P54" s="81"/>
    </row>
    <row r="55" spans="1:16" s="7" customFormat="1" ht="24.75" customHeight="1" outlineLevel="1" x14ac:dyDescent="0.25">
      <c r="A55" s="145">
        <v>8</v>
      </c>
      <c r="B55" s="124" t="s">
        <v>2682</v>
      </c>
      <c r="C55" s="126" t="s">
        <v>31</v>
      </c>
      <c r="D55" s="197" t="s">
        <v>2716</v>
      </c>
      <c r="E55" s="197" t="s">
        <v>2717</v>
      </c>
      <c r="F55" s="197" t="s">
        <v>2718</v>
      </c>
      <c r="G55" s="173">
        <f t="shared" si="1"/>
        <v>11.033333333333333</v>
      </c>
      <c r="H55" s="200" t="s">
        <v>2744</v>
      </c>
      <c r="I55" s="123" t="s">
        <v>453</v>
      </c>
      <c r="J55" s="123" t="s">
        <v>963</v>
      </c>
      <c r="K55" s="202">
        <v>132506484</v>
      </c>
      <c r="L55" s="126" t="s">
        <v>1148</v>
      </c>
      <c r="M55" s="182">
        <v>1</v>
      </c>
      <c r="N55" s="126" t="s">
        <v>27</v>
      </c>
      <c r="O55" s="126" t="s">
        <v>1148</v>
      </c>
      <c r="P55" s="81"/>
    </row>
    <row r="56" spans="1:16" s="7" customFormat="1" ht="24.75" customHeight="1" outlineLevel="1" x14ac:dyDescent="0.25">
      <c r="A56" s="145">
        <v>9</v>
      </c>
      <c r="B56" s="124" t="s">
        <v>2682</v>
      </c>
      <c r="C56" s="126" t="s">
        <v>31</v>
      </c>
      <c r="D56" s="197" t="s">
        <v>2719</v>
      </c>
      <c r="E56" s="197" t="s">
        <v>2700</v>
      </c>
      <c r="F56" s="197" t="s">
        <v>2720</v>
      </c>
      <c r="G56" s="173">
        <f t="shared" si="1"/>
        <v>11.3</v>
      </c>
      <c r="H56" s="200" t="s">
        <v>2745</v>
      </c>
      <c r="I56" s="123" t="s">
        <v>453</v>
      </c>
      <c r="J56" s="123" t="s">
        <v>963</v>
      </c>
      <c r="K56" s="202">
        <v>166949288</v>
      </c>
      <c r="L56" s="126" t="s">
        <v>1148</v>
      </c>
      <c r="M56" s="182">
        <v>1</v>
      </c>
      <c r="N56" s="126" t="s">
        <v>27</v>
      </c>
      <c r="O56" s="126" t="s">
        <v>1148</v>
      </c>
      <c r="P56" s="81"/>
    </row>
    <row r="57" spans="1:16" s="7" customFormat="1" ht="24.75" customHeight="1" outlineLevel="1" x14ac:dyDescent="0.25">
      <c r="A57" s="145">
        <v>10</v>
      </c>
      <c r="B57" s="124" t="s">
        <v>2682</v>
      </c>
      <c r="C57" s="126" t="s">
        <v>31</v>
      </c>
      <c r="D57" s="197" t="s">
        <v>2721</v>
      </c>
      <c r="E57" s="197" t="s">
        <v>2722</v>
      </c>
      <c r="F57" s="197" t="s">
        <v>2701</v>
      </c>
      <c r="G57" s="173">
        <f t="shared" si="1"/>
        <v>11.066666666666666</v>
      </c>
      <c r="H57" s="200" t="s">
        <v>2746</v>
      </c>
      <c r="I57" s="123" t="s">
        <v>453</v>
      </c>
      <c r="J57" s="123" t="s">
        <v>963</v>
      </c>
      <c r="K57" s="202">
        <v>111068464</v>
      </c>
      <c r="L57" s="126" t="s">
        <v>1148</v>
      </c>
      <c r="M57" s="182">
        <v>1</v>
      </c>
      <c r="N57" s="126" t="s">
        <v>27</v>
      </c>
      <c r="O57" s="126" t="s">
        <v>1148</v>
      </c>
      <c r="P57" s="81"/>
    </row>
    <row r="58" spans="1:16" s="7" customFormat="1" ht="24.75" customHeight="1" outlineLevel="1" x14ac:dyDescent="0.25">
      <c r="A58" s="145">
        <v>11</v>
      </c>
      <c r="B58" s="124" t="s">
        <v>2682</v>
      </c>
      <c r="C58" s="126" t="s">
        <v>31</v>
      </c>
      <c r="D58" s="197" t="s">
        <v>2723</v>
      </c>
      <c r="E58" s="197" t="s">
        <v>2724</v>
      </c>
      <c r="F58" s="197" t="s">
        <v>2725</v>
      </c>
      <c r="G58" s="173">
        <f t="shared" si="1"/>
        <v>11.366666666666667</v>
      </c>
      <c r="H58" s="200" t="s">
        <v>2747</v>
      </c>
      <c r="I58" s="123" t="s">
        <v>453</v>
      </c>
      <c r="J58" s="123" t="s">
        <v>963</v>
      </c>
      <c r="K58" s="202">
        <v>94343655</v>
      </c>
      <c r="L58" s="126" t="s">
        <v>1148</v>
      </c>
      <c r="M58" s="182">
        <v>1</v>
      </c>
      <c r="N58" s="126" t="s">
        <v>27</v>
      </c>
      <c r="O58" s="126" t="s">
        <v>1148</v>
      </c>
      <c r="P58" s="81"/>
    </row>
    <row r="59" spans="1:16" s="7" customFormat="1" ht="24.75" customHeight="1" outlineLevel="1" x14ac:dyDescent="0.25">
      <c r="A59" s="145">
        <v>12</v>
      </c>
      <c r="B59" s="124" t="s">
        <v>2682</v>
      </c>
      <c r="C59" s="126" t="s">
        <v>31</v>
      </c>
      <c r="D59" s="197" t="s">
        <v>2726</v>
      </c>
      <c r="E59" s="197" t="s">
        <v>2727</v>
      </c>
      <c r="F59" s="197" t="s">
        <v>2728</v>
      </c>
      <c r="G59" s="173">
        <f t="shared" si="1"/>
        <v>10.233333333333333</v>
      </c>
      <c r="H59" s="200" t="s">
        <v>2748</v>
      </c>
      <c r="I59" s="123" t="s">
        <v>453</v>
      </c>
      <c r="J59" s="123" t="s">
        <v>963</v>
      </c>
      <c r="K59" s="202">
        <v>125561350</v>
      </c>
      <c r="L59" s="126" t="s">
        <v>1148</v>
      </c>
      <c r="M59" s="182">
        <v>1</v>
      </c>
      <c r="N59" s="126" t="s">
        <v>27</v>
      </c>
      <c r="O59" s="126" t="s">
        <v>1148</v>
      </c>
      <c r="P59" s="81"/>
    </row>
    <row r="60" spans="1:16" s="7" customFormat="1" ht="24.75" customHeight="1" outlineLevel="1" x14ac:dyDescent="0.25">
      <c r="A60" s="145">
        <v>13</v>
      </c>
      <c r="B60" s="124" t="s">
        <v>2682</v>
      </c>
      <c r="C60" s="126" t="s">
        <v>31</v>
      </c>
      <c r="D60" s="197" t="s">
        <v>2729</v>
      </c>
      <c r="E60" s="197" t="s">
        <v>2730</v>
      </c>
      <c r="F60" s="197" t="s">
        <v>2731</v>
      </c>
      <c r="G60" s="173">
        <f t="shared" si="1"/>
        <v>15.066666666666666</v>
      </c>
      <c r="H60" s="200" t="s">
        <v>2749</v>
      </c>
      <c r="I60" s="123" t="s">
        <v>453</v>
      </c>
      <c r="J60" s="123" t="s">
        <v>963</v>
      </c>
      <c r="K60" s="202">
        <v>53803659</v>
      </c>
      <c r="L60" s="126" t="s">
        <v>1148</v>
      </c>
      <c r="M60" s="182">
        <v>1</v>
      </c>
      <c r="N60" s="126" t="s">
        <v>27</v>
      </c>
      <c r="O60" s="126" t="s">
        <v>1148</v>
      </c>
      <c r="P60" s="81"/>
    </row>
    <row r="61" spans="1:16" s="7" customFormat="1" ht="24.75" customHeight="1" outlineLevel="1" x14ac:dyDescent="0.25">
      <c r="A61" s="145">
        <v>14</v>
      </c>
      <c r="B61" s="124" t="s">
        <v>2682</v>
      </c>
      <c r="C61" s="126" t="s">
        <v>31</v>
      </c>
      <c r="D61" s="197" t="s">
        <v>2732</v>
      </c>
      <c r="E61" s="197" t="s">
        <v>2733</v>
      </c>
      <c r="F61" s="197" t="s">
        <v>2734</v>
      </c>
      <c r="G61" s="173">
        <f t="shared" si="1"/>
        <v>12.1</v>
      </c>
      <c r="H61" s="200" t="s">
        <v>2750</v>
      </c>
      <c r="I61" s="123" t="s">
        <v>453</v>
      </c>
      <c r="J61" s="123" t="s">
        <v>963</v>
      </c>
      <c r="K61" s="202">
        <v>36935974</v>
      </c>
      <c r="L61" s="126" t="s">
        <v>1148</v>
      </c>
      <c r="M61" s="182">
        <v>1</v>
      </c>
      <c r="N61" s="126" t="s">
        <v>27</v>
      </c>
      <c r="O61" s="126" t="s">
        <v>1148</v>
      </c>
      <c r="P61" s="81"/>
    </row>
    <row r="62" spans="1:16" s="7" customFormat="1" ht="24.75" customHeight="1" outlineLevel="1" x14ac:dyDescent="0.25">
      <c r="A62" s="145">
        <v>15</v>
      </c>
      <c r="B62" s="124" t="s">
        <v>2682</v>
      </c>
      <c r="C62" s="126" t="s">
        <v>31</v>
      </c>
      <c r="D62" s="197" t="s">
        <v>2735</v>
      </c>
      <c r="E62" s="197" t="s">
        <v>2736</v>
      </c>
      <c r="F62" s="197" t="s">
        <v>2737</v>
      </c>
      <c r="G62" s="173">
        <f t="shared" si="1"/>
        <v>11.933333333333334</v>
      </c>
      <c r="H62" s="200" t="s">
        <v>2751</v>
      </c>
      <c r="I62" s="123" t="s">
        <v>453</v>
      </c>
      <c r="J62" s="123" t="s">
        <v>963</v>
      </c>
      <c r="K62" s="202">
        <v>112267105</v>
      </c>
      <c r="L62" s="126" t="s">
        <v>1148</v>
      </c>
      <c r="M62" s="182">
        <v>1</v>
      </c>
      <c r="N62" s="126" t="s">
        <v>27</v>
      </c>
      <c r="O62" s="126" t="s">
        <v>1148</v>
      </c>
      <c r="P62" s="81"/>
    </row>
    <row r="63" spans="1:16" s="7" customFormat="1" ht="24.75" customHeight="1" outlineLevel="1" x14ac:dyDescent="0.25">
      <c r="A63" s="145">
        <v>16</v>
      </c>
      <c r="B63" s="124" t="s">
        <v>2682</v>
      </c>
      <c r="C63" s="126" t="s">
        <v>31</v>
      </c>
      <c r="D63" s="197" t="s">
        <v>2738</v>
      </c>
      <c r="E63" s="197" t="s">
        <v>2739</v>
      </c>
      <c r="F63" s="197" t="s">
        <v>2740</v>
      </c>
      <c r="G63" s="173">
        <f t="shared" si="1"/>
        <v>11.533333333333333</v>
      </c>
      <c r="H63" s="200" t="s">
        <v>2752</v>
      </c>
      <c r="I63" s="123" t="s">
        <v>453</v>
      </c>
      <c r="J63" s="123" t="s">
        <v>963</v>
      </c>
      <c r="K63" s="202">
        <v>103820757</v>
      </c>
      <c r="L63" s="126" t="s">
        <v>1148</v>
      </c>
      <c r="M63" s="182">
        <v>1</v>
      </c>
      <c r="N63" s="126" t="s">
        <v>27</v>
      </c>
      <c r="O63" s="126" t="s">
        <v>1148</v>
      </c>
      <c r="P63" s="81"/>
    </row>
    <row r="64" spans="1:16" s="7" customFormat="1" ht="24.75" customHeight="1" outlineLevel="1" x14ac:dyDescent="0.25">
      <c r="A64" s="145">
        <v>17</v>
      </c>
      <c r="B64" s="124" t="s">
        <v>2682</v>
      </c>
      <c r="C64" s="126" t="s">
        <v>31</v>
      </c>
      <c r="D64" s="123" t="s">
        <v>2754</v>
      </c>
      <c r="E64" s="196">
        <v>43929</v>
      </c>
      <c r="F64" s="196">
        <v>44165</v>
      </c>
      <c r="G64" s="173">
        <f t="shared" si="1"/>
        <v>7.8666666666666663</v>
      </c>
      <c r="H64" s="124" t="s">
        <v>2755</v>
      </c>
      <c r="I64" s="123" t="s">
        <v>453</v>
      </c>
      <c r="J64" s="123" t="s">
        <v>963</v>
      </c>
      <c r="K64" s="68">
        <v>169827240</v>
      </c>
      <c r="L64" s="126" t="s">
        <v>1148</v>
      </c>
      <c r="M64" s="182">
        <v>1</v>
      </c>
      <c r="N64" s="126" t="s">
        <v>2639</v>
      </c>
      <c r="O64" s="126" t="s">
        <v>1148</v>
      </c>
      <c r="P64" s="81"/>
    </row>
    <row r="65" spans="1:16" s="7" customFormat="1" ht="24.75" customHeight="1" outlineLevel="1" x14ac:dyDescent="0.25">
      <c r="A65" s="145">
        <v>18</v>
      </c>
      <c r="B65" s="124" t="s">
        <v>2682</v>
      </c>
      <c r="C65" s="126" t="s">
        <v>31</v>
      </c>
      <c r="D65" s="123" t="s">
        <v>2763</v>
      </c>
      <c r="E65" s="146">
        <v>37712</v>
      </c>
      <c r="F65" s="146">
        <v>38017</v>
      </c>
      <c r="G65" s="173">
        <f t="shared" si="1"/>
        <v>10.166666666666666</v>
      </c>
      <c r="H65" s="124" t="s">
        <v>2761</v>
      </c>
      <c r="I65" s="123" t="s">
        <v>453</v>
      </c>
      <c r="J65" s="123" t="s">
        <v>963</v>
      </c>
      <c r="K65" s="125">
        <v>86171559</v>
      </c>
      <c r="L65" s="126" t="s">
        <v>1148</v>
      </c>
      <c r="M65" s="182">
        <v>1</v>
      </c>
      <c r="N65" s="126" t="s">
        <v>27</v>
      </c>
      <c r="O65" s="126" t="s">
        <v>1148</v>
      </c>
      <c r="P65" s="81"/>
    </row>
    <row r="66" spans="1:16" s="7" customFormat="1" ht="24.75" customHeight="1" outlineLevel="1" x14ac:dyDescent="0.25">
      <c r="A66" s="145">
        <v>19</v>
      </c>
      <c r="B66" s="124" t="s">
        <v>2682</v>
      </c>
      <c r="C66" s="126" t="s">
        <v>31</v>
      </c>
      <c r="D66" s="123" t="s">
        <v>2762</v>
      </c>
      <c r="E66" s="146">
        <v>38392</v>
      </c>
      <c r="F66" s="146">
        <v>38717</v>
      </c>
      <c r="G66" s="173">
        <f t="shared" si="1"/>
        <v>10.833333333333334</v>
      </c>
      <c r="H66" s="124" t="s">
        <v>2761</v>
      </c>
      <c r="I66" s="123" t="s">
        <v>453</v>
      </c>
      <c r="J66" s="123" t="s">
        <v>963</v>
      </c>
      <c r="K66" s="125">
        <v>126641771</v>
      </c>
      <c r="L66" s="126" t="s">
        <v>1148</v>
      </c>
      <c r="M66" s="182">
        <v>1</v>
      </c>
      <c r="N66" s="126" t="s">
        <v>27</v>
      </c>
      <c r="O66" s="126" t="s">
        <v>1148</v>
      </c>
      <c r="P66" s="81"/>
    </row>
    <row r="67" spans="1:16" s="7" customFormat="1" ht="24.75" customHeight="1" outlineLevel="1" x14ac:dyDescent="0.25">
      <c r="A67" s="145">
        <v>20</v>
      </c>
      <c r="B67" s="124" t="s">
        <v>2682</v>
      </c>
      <c r="C67" s="126" t="s">
        <v>31</v>
      </c>
      <c r="D67" s="123" t="s">
        <v>2764</v>
      </c>
      <c r="E67" s="146">
        <v>39120</v>
      </c>
      <c r="F67" s="146">
        <v>39447</v>
      </c>
      <c r="G67" s="173">
        <f t="shared" ref="G67:G82" si="2">IF(AND(E67&lt;&gt;"",F67&lt;&gt;""),((F67-E67)/30),"")</f>
        <v>10.9</v>
      </c>
      <c r="H67" s="124" t="s">
        <v>2767</v>
      </c>
      <c r="I67" s="123" t="s">
        <v>453</v>
      </c>
      <c r="J67" s="123" t="s">
        <v>963</v>
      </c>
      <c r="K67" s="125">
        <v>123484821</v>
      </c>
      <c r="L67" s="126" t="s">
        <v>1148</v>
      </c>
      <c r="M67" s="182">
        <v>1</v>
      </c>
      <c r="N67" s="126" t="s">
        <v>27</v>
      </c>
      <c r="O67" s="126" t="s">
        <v>1148</v>
      </c>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22" t="s">
        <v>2638</v>
      </c>
      <c r="B109" s="223"/>
      <c r="C109" s="223"/>
      <c r="D109" s="223"/>
      <c r="E109" s="223"/>
      <c r="F109" s="223"/>
      <c r="G109" s="223"/>
      <c r="H109" s="223"/>
      <c r="I109" s="223"/>
      <c r="J109" s="223"/>
      <c r="K109" s="223"/>
      <c r="L109" s="223"/>
      <c r="M109" s="223"/>
      <c r="N109" s="223"/>
      <c r="O109" s="224"/>
      <c r="P109" s="78"/>
    </row>
    <row r="110" spans="1:16" ht="15" customHeight="1" x14ac:dyDescent="0.25">
      <c r="A110" s="225" t="s">
        <v>2660</v>
      </c>
      <c r="B110" s="226"/>
      <c r="C110" s="226"/>
      <c r="D110" s="226"/>
      <c r="E110" s="226"/>
      <c r="F110" s="226"/>
      <c r="G110" s="226"/>
      <c r="H110" s="226"/>
      <c r="I110" s="226"/>
      <c r="J110" s="226"/>
      <c r="K110" s="226"/>
      <c r="L110" s="226"/>
      <c r="M110" s="226"/>
      <c r="N110" s="226"/>
      <c r="O110" s="227"/>
    </row>
    <row r="111" spans="1:16" x14ac:dyDescent="0.25">
      <c r="A111" s="228"/>
      <c r="B111" s="229"/>
      <c r="C111" s="229"/>
      <c r="D111" s="229"/>
      <c r="E111" s="229"/>
      <c r="F111" s="229"/>
      <c r="G111" s="229"/>
      <c r="H111" s="229"/>
      <c r="I111" s="229"/>
      <c r="J111" s="229"/>
      <c r="K111" s="229"/>
      <c r="L111" s="229"/>
      <c r="M111" s="229"/>
      <c r="N111" s="229"/>
      <c r="O111" s="230"/>
    </row>
    <row r="112" spans="1:16" s="1" customFormat="1" ht="26.25" customHeight="1" x14ac:dyDescent="0.25">
      <c r="I112" s="235" t="s">
        <v>9</v>
      </c>
      <c r="J112" s="23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2765</v>
      </c>
      <c r="E114" s="146">
        <v>44166</v>
      </c>
      <c r="F114" s="146">
        <v>44773</v>
      </c>
      <c r="G114" s="173">
        <f>IF(AND(E114&lt;&gt;"",F114&lt;&gt;""),((F114-E114)/30),"")</f>
        <v>20.233333333333334</v>
      </c>
      <c r="H114" s="206" t="s">
        <v>2766</v>
      </c>
      <c r="I114" s="123" t="s">
        <v>453</v>
      </c>
      <c r="J114" s="123" t="s">
        <v>963</v>
      </c>
      <c r="K114" s="125">
        <v>402589776</v>
      </c>
      <c r="L114" s="102">
        <f>+IF(AND(K114&gt;0,O114="Ejecución"),(K114/877802)*Tabla283[[#This Row],[% participación]],IF(AND(K114&gt;0,O114&lt;&gt;"Ejecución"),"-",""))</f>
        <v>458.63392427905154</v>
      </c>
      <c r="M114" s="126" t="s">
        <v>1148</v>
      </c>
      <c r="N114" s="182">
        <v>1</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18" t="s">
        <v>13</v>
      </c>
      <c r="B162" s="219"/>
      <c r="C162" s="219"/>
      <c r="D162" s="219"/>
      <c r="E162" s="220"/>
      <c r="F162" s="219" t="s">
        <v>15</v>
      </c>
      <c r="G162" s="219"/>
      <c r="H162" s="219"/>
      <c r="I162" s="218" t="s">
        <v>16</v>
      </c>
      <c r="J162" s="219"/>
      <c r="K162" s="219"/>
      <c r="L162" s="219"/>
      <c r="M162" s="219"/>
      <c r="N162" s="219"/>
      <c r="O162" s="220"/>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47" t="s">
        <v>2618</v>
      </c>
      <c r="C165" s="247"/>
      <c r="D165" s="247"/>
      <c r="E165" s="8"/>
      <c r="F165" s="5"/>
      <c r="G165" s="248" t="s">
        <v>2618</v>
      </c>
      <c r="H165" s="248"/>
      <c r="I165" s="249" t="s">
        <v>1164</v>
      </c>
      <c r="J165" s="250"/>
      <c r="K165" s="250"/>
      <c r="L165" s="250"/>
      <c r="M165" s="250"/>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1" t="s">
        <v>2648</v>
      </c>
      <c r="J167" s="252"/>
      <c r="K167" s="252"/>
      <c r="L167" s="252"/>
      <c r="M167" s="252"/>
      <c r="N167" s="252"/>
      <c r="O167" s="253"/>
      <c r="U167" s="51"/>
    </row>
    <row r="168" spans="1:28" x14ac:dyDescent="0.25">
      <c r="A168" s="9"/>
      <c r="B168" s="221" t="s">
        <v>2662</v>
      </c>
      <c r="C168" s="221"/>
      <c r="D168" s="221"/>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0"/>
      <c r="P172" s="78"/>
    </row>
    <row r="173" spans="1:28" ht="15" customHeight="1" x14ac:dyDescent="0.25">
      <c r="A173" s="237" t="s">
        <v>2676</v>
      </c>
      <c r="B173" s="238"/>
      <c r="C173" s="238"/>
      <c r="D173" s="238"/>
      <c r="E173" s="238"/>
      <c r="F173" s="238"/>
      <c r="G173" s="238"/>
      <c r="H173" s="238"/>
      <c r="I173" s="238"/>
      <c r="J173" s="238"/>
      <c r="K173" s="238"/>
      <c r="L173" s="238"/>
      <c r="M173" s="238"/>
      <c r="N173" s="238"/>
      <c r="O173" s="239"/>
    </row>
    <row r="174" spans="1:28" ht="24" thickBot="1" x14ac:dyDescent="0.3">
      <c r="A174" s="240"/>
      <c r="B174" s="241"/>
      <c r="C174" s="241"/>
      <c r="D174" s="241"/>
      <c r="E174" s="241"/>
      <c r="F174" s="241"/>
      <c r="G174" s="241"/>
      <c r="H174" s="241"/>
      <c r="I174" s="241"/>
      <c r="J174" s="241"/>
      <c r="K174" s="241"/>
      <c r="L174" s="241"/>
      <c r="M174" s="241"/>
      <c r="N174" s="241"/>
      <c r="O174" s="24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2670</v>
      </c>
      <c r="C176" s="207"/>
      <c r="D176" s="207"/>
      <c r="E176" s="207"/>
      <c r="F176" s="207"/>
      <c r="G176" s="207"/>
      <c r="H176" s="20"/>
      <c r="I176" s="214" t="s">
        <v>2674</v>
      </c>
      <c r="J176" s="215"/>
      <c r="K176" s="215"/>
      <c r="L176" s="215"/>
      <c r="M176" s="215"/>
      <c r="O176" s="186" t="str">
        <f>HYPERLINK("#Integrante_2!A1","INICIO")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2620</v>
      </c>
      <c r="F177" s="215"/>
      <c r="G177" s="216"/>
      <c r="H177" s="5"/>
      <c r="I177" s="208" t="s">
        <v>17</v>
      </c>
      <c r="J177" s="209"/>
      <c r="K177" s="209"/>
      <c r="L177" s="210"/>
      <c r="M177" s="268" t="s">
        <v>2679</v>
      </c>
      <c r="O177" s="8"/>
      <c r="Q177" s="19"/>
      <c r="R177" s="19"/>
      <c r="S177" s="165"/>
      <c r="T177" s="19"/>
      <c r="U177" s="19"/>
      <c r="V177" s="19"/>
      <c r="W177" s="19"/>
      <c r="X177" s="19"/>
      <c r="Y177" s="19"/>
      <c r="Z177" s="19"/>
      <c r="AA177" s="19"/>
      <c r="AB177" s="19"/>
    </row>
    <row r="178" spans="1:28" ht="23.25" x14ac:dyDescent="0.25">
      <c r="A178" s="9"/>
      <c r="B178" s="211"/>
      <c r="C178" s="212"/>
      <c r="D178" s="213"/>
      <c r="E178" s="165" t="s">
        <v>2621</v>
      </c>
      <c r="F178" s="165" t="s">
        <v>2622</v>
      </c>
      <c r="G178" s="165" t="s">
        <v>2623</v>
      </c>
      <c r="H178" s="5"/>
      <c r="I178" s="211"/>
      <c r="J178" s="212"/>
      <c r="K178" s="212"/>
      <c r="L178" s="213"/>
      <c r="M178" s="269" t="s">
        <v>2622</v>
      </c>
      <c r="O178" s="8"/>
      <c r="Q178" s="19"/>
      <c r="R178" s="19"/>
      <c r="S178" s="165" t="s">
        <v>2623</v>
      </c>
      <c r="T178" s="19"/>
      <c r="U178" s="19"/>
      <c r="V178" s="19"/>
      <c r="W178" s="19"/>
      <c r="X178" s="19"/>
      <c r="Y178" s="19"/>
      <c r="Z178" s="19"/>
      <c r="AA178" s="19"/>
      <c r="AB178" s="19"/>
    </row>
    <row r="179" spans="1:28" ht="23.25" x14ac:dyDescent="0.25">
      <c r="A179" s="9"/>
      <c r="B179" s="260" t="s">
        <v>2670</v>
      </c>
      <c r="C179" s="260"/>
      <c r="D179" s="260"/>
      <c r="E179" s="24">
        <v>0.02</v>
      </c>
      <c r="F179" s="179">
        <v>0.01</v>
      </c>
      <c r="G179" s="180">
        <f>IF(F179&gt;0,SUM(E179+F179),"")</f>
        <v>0.03</v>
      </c>
      <c r="H179" s="5"/>
      <c r="I179" s="257" t="s">
        <v>2674</v>
      </c>
      <c r="J179" s="258"/>
      <c r="K179" s="258"/>
      <c r="L179" s="259"/>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60" t="s">
        <v>1165</v>
      </c>
      <c r="C180" s="260"/>
      <c r="D180" s="260"/>
      <c r="E180" s="24">
        <v>0.02</v>
      </c>
      <c r="F180" s="69"/>
      <c r="G180" s="164" t="str">
        <f>IF(F180&gt;0,SUM(E180+F180),"")</f>
        <v/>
      </c>
      <c r="H180" s="5"/>
      <c r="I180" s="257" t="s">
        <v>1169</v>
      </c>
      <c r="J180" s="258"/>
      <c r="K180" s="25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60" t="s">
        <v>1166</v>
      </c>
      <c r="C181" s="260"/>
      <c r="D181" s="260"/>
      <c r="E181" s="24">
        <v>0.02</v>
      </c>
      <c r="F181" s="69"/>
      <c r="G181" s="164" t="str">
        <f>IF(F181&gt;0,SUM(E181+F181),"")</f>
        <v/>
      </c>
      <c r="H181" s="5"/>
      <c r="I181" s="257" t="s">
        <v>1170</v>
      </c>
      <c r="J181" s="258"/>
      <c r="K181" s="25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60" t="s">
        <v>1167</v>
      </c>
      <c r="C182" s="260"/>
      <c r="D182" s="260"/>
      <c r="E182" s="24">
        <v>0.03</v>
      </c>
      <c r="F182" s="69"/>
      <c r="G182" s="164" t="str">
        <f>IF(F182&gt;0,SUM(E182+F182),"")</f>
        <v/>
      </c>
      <c r="H182" s="5"/>
      <c r="I182" s="257" t="s">
        <v>1171</v>
      </c>
      <c r="J182" s="258"/>
      <c r="K182" s="25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7" t="s">
        <v>1172</v>
      </c>
      <c r="J183" s="258"/>
      <c r="K183" s="25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199016624.75999999</v>
      </c>
      <c r="F185" s="94"/>
      <c r="G185" s="95"/>
      <c r="H185" s="90"/>
      <c r="I185" s="92" t="s">
        <v>2632</v>
      </c>
      <c r="J185" s="185">
        <f>M179</f>
        <v>0.03</v>
      </c>
      <c r="K185" s="261" t="s">
        <v>2633</v>
      </c>
      <c r="L185" s="261"/>
      <c r="M185" s="96">
        <f>+J185*K20</f>
        <v>199016624.75999999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0"/>
      <c r="P188" s="78"/>
    </row>
    <row r="189" spans="1:28" ht="15" customHeight="1" x14ac:dyDescent="0.25">
      <c r="A189" s="237" t="s">
        <v>19</v>
      </c>
      <c r="B189" s="238"/>
      <c r="C189" s="238"/>
      <c r="D189" s="238"/>
      <c r="E189" s="238"/>
      <c r="F189" s="238"/>
      <c r="G189" s="238"/>
      <c r="H189" s="238"/>
      <c r="I189" s="238"/>
      <c r="J189" s="238"/>
      <c r="K189" s="238"/>
      <c r="L189" s="238"/>
      <c r="M189" s="238"/>
      <c r="N189" s="238"/>
      <c r="O189" s="239"/>
    </row>
    <row r="190" spans="1:28" ht="15.75" thickBot="1" x14ac:dyDescent="0.3">
      <c r="A190" s="240"/>
      <c r="B190" s="241"/>
      <c r="C190" s="241"/>
      <c r="D190" s="241"/>
      <c r="E190" s="241"/>
      <c r="F190" s="241"/>
      <c r="G190" s="241"/>
      <c r="H190" s="241"/>
      <c r="I190" s="241"/>
      <c r="J190" s="241"/>
      <c r="K190" s="241"/>
      <c r="L190" s="241"/>
      <c r="M190" s="241"/>
      <c r="N190" s="241"/>
      <c r="O190" s="24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34" t="s">
        <v>2641</v>
      </c>
      <c r="C192" s="234"/>
      <c r="E192" s="5" t="s">
        <v>20</v>
      </c>
      <c r="H192" s="168" t="s">
        <v>24</v>
      </c>
      <c r="J192" s="5" t="s">
        <v>2642</v>
      </c>
      <c r="K192" s="5"/>
      <c r="M192" s="5"/>
      <c r="N192" s="5"/>
      <c r="O192" s="50"/>
      <c r="Q192" s="155"/>
      <c r="R192" s="156"/>
      <c r="S192" s="156"/>
      <c r="T192" s="155"/>
    </row>
    <row r="193" spans="1:18" x14ac:dyDescent="0.25">
      <c r="A193" s="9"/>
      <c r="C193" s="203">
        <v>33357</v>
      </c>
      <c r="D193" s="5"/>
      <c r="E193" s="128">
        <v>276</v>
      </c>
      <c r="F193" s="5"/>
      <c r="G193" s="5"/>
      <c r="H193" s="148" t="s">
        <v>2756</v>
      </c>
      <c r="J193" s="5"/>
      <c r="K193" s="203">
        <v>36179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56" t="s">
        <v>2663</v>
      </c>
      <c r="C199" s="256"/>
      <c r="D199" s="256"/>
      <c r="E199" s="256"/>
      <c r="F199" s="256"/>
      <c r="G199" s="256"/>
      <c r="H199" s="256"/>
      <c r="I199" s="256"/>
      <c r="J199" s="256"/>
      <c r="K199" s="256"/>
      <c r="L199" s="256"/>
      <c r="M199" s="256"/>
      <c r="N199" s="256"/>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2653</v>
      </c>
      <c r="C201" s="233"/>
      <c r="D201" s="233"/>
      <c r="E201" s="233"/>
      <c r="F201" s="233"/>
      <c r="G201" s="233"/>
      <c r="H201" s="233"/>
      <c r="I201" s="233"/>
      <c r="J201" s="233"/>
      <c r="K201" s="233"/>
      <c r="L201" s="233"/>
      <c r="M201" s="233"/>
      <c r="N201" s="23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
      <c r="A211" s="9"/>
      <c r="B211" s="27" t="s">
        <v>28</v>
      </c>
      <c r="C211" s="204" t="s">
        <v>2757</v>
      </c>
      <c r="D211" s="21"/>
      <c r="G211" s="27" t="s">
        <v>2625</v>
      </c>
      <c r="H211" s="205" t="s">
        <v>2758</v>
      </c>
      <c r="J211" s="27" t="s">
        <v>2627</v>
      </c>
      <c r="K211" s="205" t="s">
        <v>2758</v>
      </c>
      <c r="L211" s="21"/>
      <c r="M211" s="21"/>
      <c r="N211" s="21"/>
      <c r="O211" s="8"/>
    </row>
    <row r="212" spans="1:15" x14ac:dyDescent="0.25">
      <c r="A212" s="9"/>
      <c r="B212" s="27" t="s">
        <v>2624</v>
      </c>
      <c r="C212" s="204" t="s">
        <v>2757</v>
      </c>
      <c r="D212" s="21"/>
      <c r="G212" s="27" t="s">
        <v>2626</v>
      </c>
      <c r="H212" s="149" t="s">
        <v>2759</v>
      </c>
      <c r="J212" s="27" t="s">
        <v>2628</v>
      </c>
      <c r="K212" s="148"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45"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0" t="s">
        <v>2658</v>
      </c>
      <c r="D2" s="271"/>
      <c r="E2" s="271"/>
      <c r="F2" s="271"/>
      <c r="G2" s="271"/>
      <c r="H2" s="271"/>
      <c r="I2" s="271"/>
      <c r="J2" s="271"/>
      <c r="K2" s="271"/>
      <c r="L2" s="278" t="s">
        <v>2645</v>
      </c>
      <c r="M2" s="278"/>
      <c r="N2" s="283" t="s">
        <v>2646</v>
      </c>
      <c r="O2" s="284"/>
    </row>
    <row r="3" spans="1:20" ht="33" customHeight="1" x14ac:dyDescent="0.25">
      <c r="A3" s="9"/>
      <c r="B3" s="8"/>
      <c r="C3" s="272"/>
      <c r="D3" s="273"/>
      <c r="E3" s="273"/>
      <c r="F3" s="273"/>
      <c r="G3" s="273"/>
      <c r="H3" s="273"/>
      <c r="I3" s="273"/>
      <c r="J3" s="273"/>
      <c r="K3" s="273"/>
      <c r="L3" s="285" t="s">
        <v>1</v>
      </c>
      <c r="M3" s="285"/>
      <c r="N3" s="285" t="s">
        <v>2647</v>
      </c>
      <c r="O3" s="287"/>
    </row>
    <row r="4" spans="1:20" ht="24.75" customHeight="1" thickBot="1" x14ac:dyDescent="0.3">
      <c r="A4" s="10"/>
      <c r="B4" s="12"/>
      <c r="C4" s="274"/>
      <c r="D4" s="275"/>
      <c r="E4" s="275"/>
      <c r="F4" s="275"/>
      <c r="G4" s="275"/>
      <c r="H4" s="275"/>
      <c r="I4" s="275"/>
      <c r="J4" s="275"/>
      <c r="K4" s="275"/>
      <c r="L4" s="254" t="s">
        <v>0</v>
      </c>
      <c r="M4" s="254"/>
      <c r="N4" s="254"/>
      <c r="O4" s="255"/>
      <c r="P4" s="172">
        <f ca="1">NOW()</f>
        <v>44194.894433217596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79" t="str">
        <f>HYPERLINK("#Integrante_3!A109","CAPACIDAD RESIDUAL")</f>
        <v>CAPACIDAD RESIDUAL</v>
      </c>
      <c r="F8" s="280"/>
      <c r="G8" s="28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79" t="str">
        <f>HYPERLINK("#Integrante_3!A162","TALENTO HUMANO")</f>
        <v>TALENTO HUMANO</v>
      </c>
      <c r="F9" s="280"/>
      <c r="G9" s="28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79" t="str">
        <f>HYPERLINK("#Integrante_3!F162","INFRAESTRUCTURA")</f>
        <v>INFRAESTRUCTURA</v>
      </c>
      <c r="F10" s="280"/>
      <c r="G10" s="28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76" t="s">
        <v>8</v>
      </c>
      <c r="M15" s="27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8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82"/>
      <c r="I20" s="150"/>
      <c r="J20" s="151"/>
      <c r="K20" s="152"/>
      <c r="L20" s="153"/>
      <c r="M20" s="153"/>
      <c r="N20" s="136">
        <f>+(M20-L20)/30</f>
        <v>0</v>
      </c>
      <c r="O20" s="139"/>
      <c r="U20" s="135"/>
      <c r="V20" s="107">
        <f ca="1">NOW()</f>
        <v>44194.894433217596</v>
      </c>
      <c r="W20" s="107">
        <f ca="1">NOW()</f>
        <v>44194.894433217596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47" t="s">
        <v>2</v>
      </c>
      <c r="C37" s="247"/>
      <c r="D37" s="247"/>
      <c r="E37" s="247"/>
      <c r="F37" s="247"/>
      <c r="G37" s="5"/>
      <c r="H37" s="130"/>
      <c r="I37" s="131"/>
      <c r="J37" s="131"/>
      <c r="K37" s="131"/>
      <c r="L37" s="131"/>
      <c r="M37" s="131"/>
      <c r="N37" s="131"/>
      <c r="O37" s="132"/>
    </row>
    <row r="38" spans="1:16" ht="21" customHeight="1" x14ac:dyDescent="0.25">
      <c r="A38" s="9"/>
      <c r="B38" s="277" t="e">
        <f>VLOOKUP(B20,EAS!A2:B1439,2,0)</f>
        <v>#N/A</v>
      </c>
      <c r="C38" s="277"/>
      <c r="D38" s="277"/>
      <c r="E38" s="277"/>
      <c r="F38" s="277"/>
      <c r="G38" s="5"/>
      <c r="H38" s="133"/>
      <c r="I38" s="286" t="s">
        <v>7</v>
      </c>
      <c r="J38" s="286"/>
      <c r="K38" s="286"/>
      <c r="L38" s="286"/>
      <c r="M38" s="286"/>
      <c r="N38" s="286"/>
      <c r="O38" s="13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0"/>
      <c r="P41" s="78"/>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8"/>
    </row>
    <row r="44" spans="1:16" ht="15" customHeight="1" x14ac:dyDescent="0.25">
      <c r="A44" s="225" t="s">
        <v>2659</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22" t="s">
        <v>2638</v>
      </c>
      <c r="B109" s="223"/>
      <c r="C109" s="223"/>
      <c r="D109" s="223"/>
      <c r="E109" s="223"/>
      <c r="F109" s="223"/>
      <c r="G109" s="223"/>
      <c r="H109" s="223"/>
      <c r="I109" s="223"/>
      <c r="J109" s="223"/>
      <c r="K109" s="223"/>
      <c r="L109" s="223"/>
      <c r="M109" s="223"/>
      <c r="N109" s="223"/>
      <c r="O109" s="224"/>
      <c r="P109" s="78"/>
    </row>
    <row r="110" spans="1:16" ht="15" customHeight="1" x14ac:dyDescent="0.25">
      <c r="A110" s="225" t="s">
        <v>2660</v>
      </c>
      <c r="B110" s="226"/>
      <c r="C110" s="226"/>
      <c r="D110" s="226"/>
      <c r="E110" s="226"/>
      <c r="F110" s="226"/>
      <c r="G110" s="226"/>
      <c r="H110" s="226"/>
      <c r="I110" s="226"/>
      <c r="J110" s="226"/>
      <c r="K110" s="226"/>
      <c r="L110" s="226"/>
      <c r="M110" s="226"/>
      <c r="N110" s="226"/>
      <c r="O110" s="227"/>
    </row>
    <row r="111" spans="1:16" x14ac:dyDescent="0.25">
      <c r="A111" s="228"/>
      <c r="B111" s="229"/>
      <c r="C111" s="229"/>
      <c r="D111" s="229"/>
      <c r="E111" s="229"/>
      <c r="F111" s="229"/>
      <c r="G111" s="229"/>
      <c r="H111" s="229"/>
      <c r="I111" s="229"/>
      <c r="J111" s="229"/>
      <c r="K111" s="229"/>
      <c r="L111" s="229"/>
      <c r="M111" s="229"/>
      <c r="N111" s="229"/>
      <c r="O111" s="230"/>
    </row>
    <row r="112" spans="1:16" s="1" customFormat="1" ht="26.25" customHeight="1" x14ac:dyDescent="0.25">
      <c r="I112" s="235" t="s">
        <v>9</v>
      </c>
      <c r="J112" s="23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18" t="s">
        <v>13</v>
      </c>
      <c r="B160" s="219"/>
      <c r="C160" s="219"/>
      <c r="D160" s="219"/>
      <c r="E160" s="220"/>
      <c r="F160" s="219" t="s">
        <v>15</v>
      </c>
      <c r="G160" s="219"/>
      <c r="H160" s="219"/>
      <c r="I160" s="218" t="s">
        <v>16</v>
      </c>
      <c r="J160" s="219"/>
      <c r="K160" s="219"/>
      <c r="L160" s="219"/>
      <c r="M160" s="219"/>
      <c r="N160" s="219"/>
      <c r="O160" s="220"/>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47" t="s">
        <v>2618</v>
      </c>
      <c r="C163" s="247"/>
      <c r="D163" s="247"/>
      <c r="E163" s="8"/>
      <c r="F163" s="5"/>
      <c r="G163" s="248" t="s">
        <v>2618</v>
      </c>
      <c r="H163" s="248"/>
      <c r="I163" s="249" t="s">
        <v>1164</v>
      </c>
      <c r="J163" s="250"/>
      <c r="K163" s="250"/>
      <c r="L163" s="250"/>
      <c r="M163" s="250"/>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21" t="s">
        <v>2662</v>
      </c>
      <c r="C166" s="221"/>
      <c r="D166" s="221"/>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8" t="s">
        <v>2677</v>
      </c>
      <c r="B170" s="219"/>
      <c r="C170" s="219"/>
      <c r="D170" s="219"/>
      <c r="E170" s="219"/>
      <c r="F170" s="219"/>
      <c r="G170" s="219"/>
      <c r="H170" s="219"/>
      <c r="I170" s="219"/>
      <c r="J170" s="219"/>
      <c r="K170" s="219"/>
      <c r="L170" s="219"/>
      <c r="M170" s="219"/>
      <c r="N170" s="219"/>
      <c r="O170" s="220"/>
      <c r="P170" s="78"/>
    </row>
    <row r="171" spans="1:28" ht="15" customHeight="1" x14ac:dyDescent="0.25">
      <c r="A171" s="237" t="s">
        <v>2676</v>
      </c>
      <c r="B171" s="238"/>
      <c r="C171" s="238"/>
      <c r="D171" s="238"/>
      <c r="E171" s="238"/>
      <c r="F171" s="238"/>
      <c r="G171" s="238"/>
      <c r="H171" s="238"/>
      <c r="I171" s="238"/>
      <c r="J171" s="238"/>
      <c r="K171" s="238"/>
      <c r="L171" s="238"/>
      <c r="M171" s="238"/>
      <c r="N171" s="238"/>
      <c r="O171" s="239"/>
    </row>
    <row r="172" spans="1:28" ht="24" thickBot="1" x14ac:dyDescent="0.3">
      <c r="A172" s="240"/>
      <c r="B172" s="241"/>
      <c r="C172" s="241"/>
      <c r="D172" s="241"/>
      <c r="E172" s="241"/>
      <c r="F172" s="241"/>
      <c r="G172" s="241"/>
      <c r="H172" s="241"/>
      <c r="I172" s="241"/>
      <c r="J172" s="241"/>
      <c r="K172" s="241"/>
      <c r="L172" s="241"/>
      <c r="M172" s="241"/>
      <c r="N172" s="241"/>
      <c r="O172" s="24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7" t="s">
        <v>2670</v>
      </c>
      <c r="C174" s="207"/>
      <c r="D174" s="207"/>
      <c r="E174" s="207"/>
      <c r="F174" s="207"/>
      <c r="G174" s="207"/>
      <c r="H174" s="20"/>
      <c r="I174" s="214" t="s">
        <v>2674</v>
      </c>
      <c r="J174" s="215"/>
      <c r="K174" s="215"/>
      <c r="L174" s="215"/>
      <c r="M174" s="215"/>
      <c r="O174" s="186" t="str">
        <f>HYPERLINK("#Integrante_3!A1","INICIO")</f>
        <v>INICIO</v>
      </c>
      <c r="Q174" s="19"/>
      <c r="R174" s="19"/>
      <c r="S174" s="19"/>
      <c r="T174" s="19"/>
      <c r="U174" s="19"/>
      <c r="V174" s="19"/>
      <c r="W174" s="19"/>
      <c r="X174" s="19"/>
      <c r="Y174" s="19"/>
      <c r="Z174" s="19"/>
      <c r="AA174" s="19"/>
      <c r="AB174" s="19"/>
    </row>
    <row r="175" spans="1:28" ht="23.25" x14ac:dyDescent="0.25">
      <c r="A175" s="9"/>
      <c r="B175" s="208" t="s">
        <v>17</v>
      </c>
      <c r="C175" s="209"/>
      <c r="D175" s="210"/>
      <c r="E175" s="214" t="s">
        <v>2620</v>
      </c>
      <c r="F175" s="215"/>
      <c r="G175" s="216"/>
      <c r="H175" s="5"/>
      <c r="I175" s="208" t="s">
        <v>17</v>
      </c>
      <c r="J175" s="209"/>
      <c r="K175" s="209"/>
      <c r="L175" s="210"/>
      <c r="M175" s="268" t="s">
        <v>2679</v>
      </c>
      <c r="O175" s="8"/>
      <c r="Q175" s="19"/>
      <c r="R175" s="165"/>
      <c r="S175" s="19"/>
      <c r="T175" s="19"/>
      <c r="U175" s="19"/>
      <c r="V175" s="19"/>
      <c r="W175" s="19"/>
      <c r="X175" s="19"/>
      <c r="Y175" s="19"/>
      <c r="Z175" s="19"/>
      <c r="AA175" s="19"/>
      <c r="AB175" s="19"/>
    </row>
    <row r="176" spans="1:28" ht="23.25" x14ac:dyDescent="0.25">
      <c r="A176" s="9"/>
      <c r="B176" s="211"/>
      <c r="C176" s="212"/>
      <c r="D176" s="213"/>
      <c r="E176" s="165" t="s">
        <v>2621</v>
      </c>
      <c r="F176" s="165" t="s">
        <v>2622</v>
      </c>
      <c r="G176" s="165" t="s">
        <v>2623</v>
      </c>
      <c r="H176" s="5"/>
      <c r="I176" s="211"/>
      <c r="J176" s="212"/>
      <c r="K176" s="212"/>
      <c r="L176" s="213"/>
      <c r="M176" s="269"/>
      <c r="O176" s="8"/>
      <c r="Q176" s="19"/>
      <c r="R176" s="165" t="s">
        <v>2623</v>
      </c>
      <c r="S176" s="19"/>
      <c r="T176" s="19"/>
      <c r="U176" s="19"/>
      <c r="V176" s="19"/>
      <c r="W176" s="19"/>
      <c r="X176" s="19"/>
      <c r="Y176" s="19"/>
      <c r="Z176" s="19"/>
      <c r="AA176" s="19"/>
      <c r="AB176" s="19"/>
    </row>
    <row r="177" spans="1:28" ht="23.25" x14ac:dyDescent="0.25">
      <c r="A177" s="9"/>
      <c r="B177" s="260" t="s">
        <v>2670</v>
      </c>
      <c r="C177" s="260"/>
      <c r="D177" s="260"/>
      <c r="E177" s="24">
        <v>0.02</v>
      </c>
      <c r="F177" s="179"/>
      <c r="G177" s="180" t="str">
        <f>IF(F177&gt;0,SUM(E177+F177),"")</f>
        <v/>
      </c>
      <c r="H177" s="5"/>
      <c r="I177" s="257" t="s">
        <v>2674</v>
      </c>
      <c r="J177" s="258"/>
      <c r="K177" s="258"/>
      <c r="L177" s="259"/>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60" t="s">
        <v>1165</v>
      </c>
      <c r="C178" s="260"/>
      <c r="D178" s="260"/>
      <c r="E178" s="24">
        <v>0.02</v>
      </c>
      <c r="F178" s="69"/>
      <c r="G178" s="164" t="str">
        <f>IF(F178&gt;0,SUM(E178+F178),"")</f>
        <v/>
      </c>
      <c r="H178" s="5"/>
      <c r="I178" s="257" t="s">
        <v>1169</v>
      </c>
      <c r="J178" s="258"/>
      <c r="K178" s="259"/>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60" t="s">
        <v>1166</v>
      </c>
      <c r="C179" s="260"/>
      <c r="D179" s="260"/>
      <c r="E179" s="24">
        <v>0.02</v>
      </c>
      <c r="F179" s="69"/>
      <c r="G179" s="164" t="str">
        <f>IF(F179&gt;0,SUM(E179+F179),"")</f>
        <v/>
      </c>
      <c r="H179" s="5"/>
      <c r="I179" s="257" t="s">
        <v>1170</v>
      </c>
      <c r="J179" s="258"/>
      <c r="K179" s="259"/>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60" t="s">
        <v>1167</v>
      </c>
      <c r="C180" s="260"/>
      <c r="D180" s="260"/>
      <c r="E180" s="24">
        <v>0.03</v>
      </c>
      <c r="F180" s="69"/>
      <c r="G180" s="164" t="str">
        <f>IF(F180&gt;0,SUM(E180+F180),"")</f>
        <v/>
      </c>
      <c r="H180" s="5"/>
      <c r="I180" s="257" t="s">
        <v>1171</v>
      </c>
      <c r="J180" s="258"/>
      <c r="K180" s="25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7" t="s">
        <v>1172</v>
      </c>
      <c r="J181" s="258"/>
      <c r="K181" s="259"/>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61" t="s">
        <v>2633</v>
      </c>
      <c r="L183" s="26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18" t="s">
        <v>18</v>
      </c>
      <c r="B186" s="219"/>
      <c r="C186" s="219"/>
      <c r="D186" s="219"/>
      <c r="E186" s="219"/>
      <c r="F186" s="219"/>
      <c r="G186" s="219"/>
      <c r="H186" s="219"/>
      <c r="I186" s="219"/>
      <c r="J186" s="219"/>
      <c r="K186" s="219"/>
      <c r="L186" s="219"/>
      <c r="M186" s="219"/>
      <c r="N186" s="219"/>
      <c r="O186" s="220"/>
      <c r="P186" s="78"/>
    </row>
    <row r="187" spans="1:28" ht="15" customHeight="1" x14ac:dyDescent="0.25">
      <c r="A187" s="237" t="s">
        <v>19</v>
      </c>
      <c r="B187" s="238"/>
      <c r="C187" s="238"/>
      <c r="D187" s="238"/>
      <c r="E187" s="238"/>
      <c r="F187" s="238"/>
      <c r="G187" s="238"/>
      <c r="H187" s="238"/>
      <c r="I187" s="238"/>
      <c r="J187" s="238"/>
      <c r="K187" s="238"/>
      <c r="L187" s="238"/>
      <c r="M187" s="238"/>
      <c r="N187" s="238"/>
      <c r="O187" s="239"/>
    </row>
    <row r="188" spans="1:28" ht="15.75" thickBot="1" x14ac:dyDescent="0.3">
      <c r="A188" s="240"/>
      <c r="B188" s="241"/>
      <c r="C188" s="241"/>
      <c r="D188" s="241"/>
      <c r="E188" s="241"/>
      <c r="F188" s="241"/>
      <c r="G188" s="241"/>
      <c r="H188" s="241"/>
      <c r="I188" s="241"/>
      <c r="J188" s="241"/>
      <c r="K188" s="241"/>
      <c r="L188" s="241"/>
      <c r="M188" s="241"/>
      <c r="N188" s="241"/>
      <c r="O188" s="242"/>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34" t="s">
        <v>2641</v>
      </c>
      <c r="C190" s="234"/>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8" t="s">
        <v>29</v>
      </c>
      <c r="B195" s="219"/>
      <c r="C195" s="219"/>
      <c r="D195" s="219"/>
      <c r="E195" s="219"/>
      <c r="F195" s="219"/>
      <c r="G195" s="219"/>
      <c r="H195" s="219"/>
      <c r="I195" s="219"/>
      <c r="J195" s="219"/>
      <c r="K195" s="219"/>
      <c r="L195" s="219"/>
      <c r="M195" s="219"/>
      <c r="N195" s="219"/>
      <c r="O195" s="22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56" t="s">
        <v>2663</v>
      </c>
      <c r="C197" s="256"/>
      <c r="D197" s="256"/>
      <c r="E197" s="256"/>
      <c r="F197" s="256"/>
      <c r="G197" s="256"/>
      <c r="H197" s="256"/>
      <c r="I197" s="256"/>
      <c r="J197" s="256"/>
      <c r="K197" s="256"/>
      <c r="L197" s="256"/>
      <c r="M197" s="256"/>
      <c r="N197" s="256"/>
      <c r="O197" s="8"/>
    </row>
    <row r="198" spans="1:18" x14ac:dyDescent="0.25">
      <c r="A198" s="9"/>
      <c r="B198" s="231"/>
      <c r="C198" s="231"/>
      <c r="D198" s="231"/>
      <c r="E198" s="231"/>
      <c r="F198" s="231"/>
      <c r="G198" s="231"/>
      <c r="H198" s="231"/>
      <c r="I198" s="231"/>
      <c r="J198" s="231"/>
      <c r="K198" s="231"/>
      <c r="L198" s="231"/>
      <c r="M198" s="231"/>
      <c r="N198" s="231"/>
      <c r="O198" s="8"/>
    </row>
    <row r="199" spans="1:18" x14ac:dyDescent="0.25">
      <c r="A199" s="9"/>
      <c r="B199" s="232" t="s">
        <v>2653</v>
      </c>
      <c r="C199" s="233"/>
      <c r="D199" s="233"/>
      <c r="E199" s="233"/>
      <c r="F199" s="233"/>
      <c r="G199" s="233"/>
      <c r="H199" s="233"/>
      <c r="I199" s="233"/>
      <c r="J199" s="233"/>
      <c r="K199" s="233"/>
      <c r="L199" s="233"/>
      <c r="M199" s="233"/>
      <c r="N199" s="23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70" t="s">
        <v>2658</v>
      </c>
      <c r="D2" s="271"/>
      <c r="E2" s="271"/>
      <c r="F2" s="271"/>
      <c r="G2" s="271"/>
      <c r="H2" s="271"/>
      <c r="I2" s="271"/>
      <c r="J2" s="271"/>
      <c r="K2" s="271"/>
      <c r="L2" s="278" t="s">
        <v>2645</v>
      </c>
      <c r="M2" s="278"/>
      <c r="N2" s="283" t="s">
        <v>2646</v>
      </c>
      <c r="O2" s="284"/>
    </row>
    <row r="3" spans="1:20" ht="33" customHeight="1" x14ac:dyDescent="0.25">
      <c r="A3" s="9"/>
      <c r="B3" s="8"/>
      <c r="C3" s="272"/>
      <c r="D3" s="273"/>
      <c r="E3" s="273"/>
      <c r="F3" s="273"/>
      <c r="G3" s="273"/>
      <c r="H3" s="273"/>
      <c r="I3" s="273"/>
      <c r="J3" s="273"/>
      <c r="K3" s="273"/>
      <c r="L3" s="285" t="s">
        <v>1</v>
      </c>
      <c r="M3" s="285"/>
      <c r="N3" s="285" t="s">
        <v>2647</v>
      </c>
      <c r="O3" s="287"/>
    </row>
    <row r="4" spans="1:20" ht="24.75" customHeight="1" thickBot="1" x14ac:dyDescent="0.3">
      <c r="A4" s="10"/>
      <c r="B4" s="12"/>
      <c r="C4" s="274"/>
      <c r="D4" s="275"/>
      <c r="E4" s="275"/>
      <c r="F4" s="275"/>
      <c r="G4" s="275"/>
      <c r="H4" s="275"/>
      <c r="I4" s="275"/>
      <c r="J4" s="275"/>
      <c r="K4" s="275"/>
      <c r="L4" s="254" t="s">
        <v>0</v>
      </c>
      <c r="M4" s="254"/>
      <c r="N4" s="254"/>
      <c r="O4" s="255"/>
      <c r="P4" s="172">
        <f ca="1">NOW()</f>
        <v>44194.894433217596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79" t="str">
        <f>HYPERLINK("#Integrante_4!A109","CAPACIDAD RESIDUAL")</f>
        <v>CAPACIDAD RESIDUAL</v>
      </c>
      <c r="F8" s="280"/>
      <c r="G8" s="28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79" t="str">
        <f>HYPERLINK("#Integrante_4!A162","TALENTO HUMANO")</f>
        <v>TALENTO HUMANO</v>
      </c>
      <c r="F9" s="280"/>
      <c r="G9" s="28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79" t="str">
        <f>HYPERLINK("#Integrante_4!F162","INFRAESTRUCTURA")</f>
        <v>INFRAESTRUCTURA</v>
      </c>
      <c r="F10" s="280"/>
      <c r="G10" s="28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76" t="s">
        <v>8</v>
      </c>
      <c r="M15" s="27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8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82"/>
      <c r="I20" s="150"/>
      <c r="J20" s="151"/>
      <c r="K20" s="152"/>
      <c r="L20" s="153"/>
      <c r="M20" s="153"/>
      <c r="N20" s="136">
        <f>+(M20-L20)/30</f>
        <v>0</v>
      </c>
      <c r="O20" s="139"/>
      <c r="U20" s="135"/>
      <c r="V20" s="107">
        <f ca="1">NOW()</f>
        <v>44194.894433217596</v>
      </c>
      <c r="W20" s="107">
        <f ca="1">NOW()</f>
        <v>44194.894433217596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47" t="s">
        <v>2</v>
      </c>
      <c r="C37" s="247"/>
      <c r="D37" s="247"/>
      <c r="E37" s="247"/>
      <c r="F37" s="247"/>
      <c r="G37" s="5"/>
      <c r="H37" s="130"/>
      <c r="I37" s="131"/>
      <c r="J37" s="131"/>
      <c r="K37" s="131"/>
      <c r="L37" s="131"/>
      <c r="M37" s="131"/>
      <c r="N37" s="131"/>
      <c r="O37" s="132"/>
    </row>
    <row r="38" spans="1:16" ht="21" customHeight="1" x14ac:dyDescent="0.25">
      <c r="A38" s="9"/>
      <c r="B38" s="277" t="e">
        <f>VLOOKUP(B20,EAS!A2:B1439,2,0)</f>
        <v>#N/A</v>
      </c>
      <c r="C38" s="277"/>
      <c r="D38" s="277"/>
      <c r="E38" s="277"/>
      <c r="F38" s="277"/>
      <c r="G38" s="5"/>
      <c r="H38" s="133"/>
      <c r="I38" s="286" t="s">
        <v>7</v>
      </c>
      <c r="J38" s="286"/>
      <c r="K38" s="286"/>
      <c r="L38" s="286"/>
      <c r="M38" s="286"/>
      <c r="N38" s="286"/>
      <c r="O38" s="13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0"/>
      <c r="P41" s="78"/>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8"/>
    </row>
    <row r="44" spans="1:16" ht="15" customHeight="1" x14ac:dyDescent="0.25">
      <c r="A44" s="225" t="s">
        <v>2659</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22" t="s">
        <v>2638</v>
      </c>
      <c r="B109" s="223"/>
      <c r="C109" s="223"/>
      <c r="D109" s="223"/>
      <c r="E109" s="223"/>
      <c r="F109" s="223"/>
      <c r="G109" s="223"/>
      <c r="H109" s="223"/>
      <c r="I109" s="223"/>
      <c r="J109" s="223"/>
      <c r="K109" s="223"/>
      <c r="L109" s="223"/>
      <c r="M109" s="223"/>
      <c r="N109" s="223"/>
      <c r="O109" s="224"/>
      <c r="P109" s="78"/>
    </row>
    <row r="110" spans="1:16" ht="15" customHeight="1" x14ac:dyDescent="0.25">
      <c r="A110" s="225" t="s">
        <v>2660</v>
      </c>
      <c r="B110" s="226"/>
      <c r="C110" s="226"/>
      <c r="D110" s="226"/>
      <c r="E110" s="226"/>
      <c r="F110" s="226"/>
      <c r="G110" s="226"/>
      <c r="H110" s="226"/>
      <c r="I110" s="226"/>
      <c r="J110" s="226"/>
      <c r="K110" s="226"/>
      <c r="L110" s="226"/>
      <c r="M110" s="226"/>
      <c r="N110" s="226"/>
      <c r="O110" s="227"/>
    </row>
    <row r="111" spans="1:16" x14ac:dyDescent="0.25">
      <c r="A111" s="228"/>
      <c r="B111" s="229"/>
      <c r="C111" s="229"/>
      <c r="D111" s="229"/>
      <c r="E111" s="229"/>
      <c r="F111" s="229"/>
      <c r="G111" s="229"/>
      <c r="H111" s="229"/>
      <c r="I111" s="229"/>
      <c r="J111" s="229"/>
      <c r="K111" s="229"/>
      <c r="L111" s="229"/>
      <c r="M111" s="229"/>
      <c r="N111" s="229"/>
      <c r="O111" s="230"/>
    </row>
    <row r="112" spans="1:16" s="1" customFormat="1" ht="26.25" customHeight="1" x14ac:dyDescent="0.25">
      <c r="I112" s="235" t="s">
        <v>9</v>
      </c>
      <c r="J112" s="23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18" t="s">
        <v>13</v>
      </c>
      <c r="B162" s="219"/>
      <c r="C162" s="219"/>
      <c r="D162" s="219"/>
      <c r="E162" s="220"/>
      <c r="F162" s="219" t="s">
        <v>15</v>
      </c>
      <c r="G162" s="219"/>
      <c r="H162" s="219"/>
      <c r="I162" s="218" t="s">
        <v>16</v>
      </c>
      <c r="J162" s="219"/>
      <c r="K162" s="219"/>
      <c r="L162" s="219"/>
      <c r="M162" s="219"/>
      <c r="N162" s="219"/>
      <c r="O162" s="220"/>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47" t="s">
        <v>2618</v>
      </c>
      <c r="C165" s="247"/>
      <c r="D165" s="247"/>
      <c r="E165" s="8"/>
      <c r="F165" s="5"/>
      <c r="G165" s="248" t="s">
        <v>2618</v>
      </c>
      <c r="H165" s="248"/>
      <c r="I165" s="249" t="s">
        <v>1164</v>
      </c>
      <c r="J165" s="250"/>
      <c r="K165" s="250"/>
      <c r="L165" s="250"/>
      <c r="M165" s="25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21" t="s">
        <v>2662</v>
      </c>
      <c r="C168" s="221"/>
      <c r="D168" s="221"/>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0"/>
      <c r="P172" s="78"/>
    </row>
    <row r="173" spans="1:28" ht="15" customHeight="1" x14ac:dyDescent="0.25">
      <c r="A173" s="237" t="s">
        <v>2676</v>
      </c>
      <c r="B173" s="238"/>
      <c r="C173" s="238"/>
      <c r="D173" s="238"/>
      <c r="E173" s="238"/>
      <c r="F173" s="238"/>
      <c r="G173" s="238"/>
      <c r="H173" s="238"/>
      <c r="I173" s="238"/>
      <c r="J173" s="238"/>
      <c r="K173" s="238"/>
      <c r="L173" s="238"/>
      <c r="M173" s="238"/>
      <c r="N173" s="238"/>
      <c r="O173" s="239"/>
    </row>
    <row r="174" spans="1:28" ht="24" thickBot="1" x14ac:dyDescent="0.3">
      <c r="A174" s="240"/>
      <c r="B174" s="241"/>
      <c r="C174" s="241"/>
      <c r="D174" s="241"/>
      <c r="E174" s="241"/>
      <c r="F174" s="241"/>
      <c r="G174" s="241"/>
      <c r="H174" s="241"/>
      <c r="I174" s="241"/>
      <c r="J174" s="241"/>
      <c r="K174" s="241"/>
      <c r="L174" s="241"/>
      <c r="M174" s="241"/>
      <c r="N174" s="241"/>
      <c r="O174" s="24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2670</v>
      </c>
      <c r="C176" s="207"/>
      <c r="D176" s="207"/>
      <c r="E176" s="207"/>
      <c r="F176" s="207"/>
      <c r="G176" s="207"/>
      <c r="H176" s="20"/>
      <c r="I176" s="214" t="s">
        <v>2674</v>
      </c>
      <c r="J176" s="215"/>
      <c r="K176" s="215"/>
      <c r="L176" s="215"/>
      <c r="M176" s="215"/>
      <c r="O176" s="186" t="str">
        <f>HYPERLINK("#Integrante_4!A1","INICIO")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2620</v>
      </c>
      <c r="F177" s="215"/>
      <c r="G177" s="216"/>
      <c r="H177" s="5"/>
      <c r="I177" s="208" t="s">
        <v>17</v>
      </c>
      <c r="J177" s="209"/>
      <c r="K177" s="209"/>
      <c r="L177" s="210"/>
      <c r="M177" s="268" t="s">
        <v>2679</v>
      </c>
      <c r="O177" s="8"/>
      <c r="Q177" s="19"/>
      <c r="R177" s="165"/>
      <c r="S177" s="19"/>
      <c r="T177" s="19"/>
      <c r="U177" s="19"/>
      <c r="V177" s="19"/>
      <c r="W177" s="19"/>
      <c r="X177" s="19"/>
      <c r="Y177" s="19"/>
      <c r="Z177" s="19"/>
      <c r="AA177" s="19"/>
      <c r="AB177" s="19"/>
    </row>
    <row r="178" spans="1:28" ht="23.25" x14ac:dyDescent="0.25">
      <c r="A178" s="9"/>
      <c r="B178" s="211"/>
      <c r="C178" s="212"/>
      <c r="D178" s="213"/>
      <c r="E178" s="165" t="s">
        <v>2621</v>
      </c>
      <c r="F178" s="165" t="s">
        <v>2622</v>
      </c>
      <c r="G178" s="165" t="s">
        <v>2623</v>
      </c>
      <c r="H178" s="5"/>
      <c r="I178" s="211"/>
      <c r="J178" s="212"/>
      <c r="K178" s="212"/>
      <c r="L178" s="213"/>
      <c r="M178" s="269"/>
      <c r="O178" s="8"/>
      <c r="Q178" s="19"/>
      <c r="R178" s="165" t="s">
        <v>2623</v>
      </c>
      <c r="S178" s="19"/>
      <c r="T178" s="19"/>
      <c r="U178" s="19"/>
      <c r="V178" s="19"/>
      <c r="W178" s="19"/>
      <c r="X178" s="19"/>
      <c r="Y178" s="19"/>
      <c r="Z178" s="19"/>
      <c r="AA178" s="19"/>
      <c r="AB178" s="19"/>
    </row>
    <row r="179" spans="1:28" ht="23.25" x14ac:dyDescent="0.25">
      <c r="A179" s="9"/>
      <c r="B179" s="260" t="s">
        <v>2670</v>
      </c>
      <c r="C179" s="260"/>
      <c r="D179" s="260"/>
      <c r="E179" s="24">
        <v>0.02</v>
      </c>
      <c r="F179" s="179"/>
      <c r="G179" s="180" t="str">
        <f>IF(F179&gt;0,SUM(E179+F179),"")</f>
        <v/>
      </c>
      <c r="H179" s="5"/>
      <c r="I179" s="257" t="s">
        <v>2674</v>
      </c>
      <c r="J179" s="258"/>
      <c r="K179" s="258"/>
      <c r="L179" s="259"/>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60" t="s">
        <v>1165</v>
      </c>
      <c r="C180" s="260"/>
      <c r="D180" s="260"/>
      <c r="E180" s="24">
        <v>0.02</v>
      </c>
      <c r="F180" s="69"/>
      <c r="G180" s="164" t="str">
        <f>IF(F180&gt;0,SUM(E180+F180),"")</f>
        <v/>
      </c>
      <c r="H180" s="5"/>
      <c r="I180" s="257" t="s">
        <v>1169</v>
      </c>
      <c r="J180" s="258"/>
      <c r="K180" s="25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60" t="s">
        <v>1166</v>
      </c>
      <c r="C181" s="260"/>
      <c r="D181" s="260"/>
      <c r="E181" s="24">
        <v>0.02</v>
      </c>
      <c r="F181" s="69"/>
      <c r="G181" s="164" t="str">
        <f>IF(F181&gt;0,SUM(E181+F181),"")</f>
        <v/>
      </c>
      <c r="H181" s="5"/>
      <c r="I181" s="257" t="s">
        <v>1170</v>
      </c>
      <c r="J181" s="258"/>
      <c r="K181" s="25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60" t="s">
        <v>1167</v>
      </c>
      <c r="C182" s="260"/>
      <c r="D182" s="260"/>
      <c r="E182" s="24">
        <v>0.03</v>
      </c>
      <c r="F182" s="69"/>
      <c r="G182" s="164" t="str">
        <f>IF(F182&gt;0,SUM(E182+F182),"")</f>
        <v/>
      </c>
      <c r="H182" s="5"/>
      <c r="I182" s="257" t="s">
        <v>1171</v>
      </c>
      <c r="J182" s="258"/>
      <c r="K182" s="25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7" t="s">
        <v>1172</v>
      </c>
      <c r="J183" s="258"/>
      <c r="K183" s="25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61" t="s">
        <v>2633</v>
      </c>
      <c r="L185" s="26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0"/>
      <c r="P188" s="78"/>
    </row>
    <row r="189" spans="1:28" ht="15" customHeight="1" x14ac:dyDescent="0.25">
      <c r="A189" s="237" t="s">
        <v>19</v>
      </c>
      <c r="B189" s="238"/>
      <c r="C189" s="238"/>
      <c r="D189" s="238"/>
      <c r="E189" s="238"/>
      <c r="F189" s="238"/>
      <c r="G189" s="238"/>
      <c r="H189" s="238"/>
      <c r="I189" s="238"/>
      <c r="J189" s="238"/>
      <c r="K189" s="238"/>
      <c r="L189" s="238"/>
      <c r="M189" s="238"/>
      <c r="N189" s="238"/>
      <c r="O189" s="239"/>
    </row>
    <row r="190" spans="1:28" ht="15.75" thickBot="1" x14ac:dyDescent="0.3">
      <c r="A190" s="240"/>
      <c r="B190" s="241"/>
      <c r="C190" s="241"/>
      <c r="D190" s="241"/>
      <c r="E190" s="241"/>
      <c r="F190" s="241"/>
      <c r="G190" s="241"/>
      <c r="H190" s="241"/>
      <c r="I190" s="241"/>
      <c r="J190" s="241"/>
      <c r="K190" s="241"/>
      <c r="L190" s="241"/>
      <c r="M190" s="241"/>
      <c r="N190" s="241"/>
      <c r="O190" s="24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34" t="s">
        <v>2641</v>
      </c>
      <c r="C192" s="23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56" t="s">
        <v>2663</v>
      </c>
      <c r="C199" s="256"/>
      <c r="D199" s="256"/>
      <c r="E199" s="256"/>
      <c r="F199" s="256"/>
      <c r="G199" s="256"/>
      <c r="H199" s="256"/>
      <c r="I199" s="256"/>
      <c r="J199" s="256"/>
      <c r="K199" s="256"/>
      <c r="L199" s="256"/>
      <c r="M199" s="256"/>
      <c r="N199" s="256"/>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2653</v>
      </c>
      <c r="C201" s="233"/>
      <c r="D201" s="233"/>
      <c r="E201" s="233"/>
      <c r="F201" s="233"/>
      <c r="G201" s="233"/>
      <c r="H201" s="233"/>
      <c r="I201" s="233"/>
      <c r="J201" s="233"/>
      <c r="K201" s="233"/>
      <c r="L201" s="233"/>
      <c r="M201" s="233"/>
      <c r="N201" s="23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70" t="s">
        <v>2658</v>
      </c>
      <c r="D2" s="271"/>
      <c r="E2" s="271"/>
      <c r="F2" s="271"/>
      <c r="G2" s="271"/>
      <c r="H2" s="271"/>
      <c r="I2" s="271"/>
      <c r="J2" s="271"/>
      <c r="K2" s="271"/>
      <c r="L2" s="278" t="s">
        <v>2645</v>
      </c>
      <c r="M2" s="278"/>
      <c r="N2" s="283" t="s">
        <v>2646</v>
      </c>
      <c r="O2" s="284"/>
    </row>
    <row r="3" spans="1:20" ht="33" customHeight="1" x14ac:dyDescent="0.25">
      <c r="A3" s="9"/>
      <c r="B3" s="8"/>
      <c r="C3" s="272"/>
      <c r="D3" s="273"/>
      <c r="E3" s="273"/>
      <c r="F3" s="273"/>
      <c r="G3" s="273"/>
      <c r="H3" s="273"/>
      <c r="I3" s="273"/>
      <c r="J3" s="273"/>
      <c r="K3" s="273"/>
      <c r="L3" s="285" t="s">
        <v>1</v>
      </c>
      <c r="M3" s="285"/>
      <c r="N3" s="285" t="s">
        <v>2647</v>
      </c>
      <c r="O3" s="287"/>
    </row>
    <row r="4" spans="1:20" ht="24.75" customHeight="1" thickBot="1" x14ac:dyDescent="0.3">
      <c r="A4" s="10"/>
      <c r="B4" s="12"/>
      <c r="C4" s="274"/>
      <c r="D4" s="275"/>
      <c r="E4" s="275"/>
      <c r="F4" s="275"/>
      <c r="G4" s="275"/>
      <c r="H4" s="275"/>
      <c r="I4" s="275"/>
      <c r="J4" s="275"/>
      <c r="K4" s="275"/>
      <c r="L4" s="254" t="s">
        <v>0</v>
      </c>
      <c r="M4" s="254"/>
      <c r="N4" s="254"/>
      <c r="O4" s="255"/>
      <c r="P4" s="172">
        <f ca="1">NOW()</f>
        <v>44194.894433217596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79" t="str">
        <f>HYPERLINK("#Integrante_5!A109","CAPACIDAD RESIDUAL")</f>
        <v>CAPACIDAD RESIDUAL</v>
      </c>
      <c r="F8" s="280"/>
      <c r="G8" s="28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79" t="str">
        <f>HYPERLINK("#Integrante_5!A162","TALENTO HUMANO")</f>
        <v>TALENTO HUMANO</v>
      </c>
      <c r="F9" s="280"/>
      <c r="G9" s="28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79" t="str">
        <f>HYPERLINK("#Integrante_5!F162","INFRAESTRUCTURA")</f>
        <v>INFRAESTRUCTURA</v>
      </c>
      <c r="F10" s="280"/>
      <c r="G10" s="28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76" t="s">
        <v>8</v>
      </c>
      <c r="M15" s="27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8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82"/>
      <c r="I20" s="150"/>
      <c r="J20" s="151"/>
      <c r="K20" s="152"/>
      <c r="L20" s="153"/>
      <c r="M20" s="153"/>
      <c r="N20" s="136">
        <f>+(M20-L20)/30</f>
        <v>0</v>
      </c>
      <c r="O20" s="139"/>
      <c r="U20" s="135"/>
      <c r="V20" s="107">
        <f ca="1">NOW()</f>
        <v>44194.894433217596</v>
      </c>
      <c r="W20" s="107">
        <f ca="1">NOW()</f>
        <v>44194.894433217596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47" t="s">
        <v>2</v>
      </c>
      <c r="C37" s="247"/>
      <c r="D37" s="247"/>
      <c r="E37" s="247"/>
      <c r="F37" s="247"/>
      <c r="G37" s="5"/>
      <c r="H37" s="130"/>
      <c r="I37" s="131"/>
      <c r="J37" s="131"/>
      <c r="K37" s="131"/>
      <c r="L37" s="131"/>
      <c r="M37" s="131"/>
      <c r="N37" s="131"/>
      <c r="O37" s="132"/>
    </row>
    <row r="38" spans="1:16" ht="21" customHeight="1" x14ac:dyDescent="0.25">
      <c r="A38" s="9"/>
      <c r="B38" s="277" t="e">
        <f>VLOOKUP(B20,EAS!A2:B1439,2,0)</f>
        <v>#N/A</v>
      </c>
      <c r="C38" s="277"/>
      <c r="D38" s="277"/>
      <c r="E38" s="277"/>
      <c r="F38" s="277"/>
      <c r="G38" s="5"/>
      <c r="H38" s="133"/>
      <c r="I38" s="286" t="s">
        <v>7</v>
      </c>
      <c r="J38" s="286"/>
      <c r="K38" s="286"/>
      <c r="L38" s="286"/>
      <c r="M38" s="286"/>
      <c r="N38" s="286"/>
      <c r="O38" s="13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0"/>
      <c r="P41" s="78"/>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8"/>
    </row>
    <row r="44" spans="1:16" ht="15" customHeight="1" x14ac:dyDescent="0.25">
      <c r="A44" s="225" t="s">
        <v>2659</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22" t="s">
        <v>2638</v>
      </c>
      <c r="B109" s="223"/>
      <c r="C109" s="223"/>
      <c r="D109" s="223"/>
      <c r="E109" s="223"/>
      <c r="F109" s="223"/>
      <c r="G109" s="223"/>
      <c r="H109" s="223"/>
      <c r="I109" s="223"/>
      <c r="J109" s="223"/>
      <c r="K109" s="223"/>
      <c r="L109" s="223"/>
      <c r="M109" s="223"/>
      <c r="N109" s="223"/>
      <c r="O109" s="224"/>
      <c r="P109" s="78"/>
    </row>
    <row r="110" spans="1:16" ht="15" customHeight="1" x14ac:dyDescent="0.25">
      <c r="A110" s="225" t="s">
        <v>2660</v>
      </c>
      <c r="B110" s="226"/>
      <c r="C110" s="226"/>
      <c r="D110" s="226"/>
      <c r="E110" s="226"/>
      <c r="F110" s="226"/>
      <c r="G110" s="226"/>
      <c r="H110" s="226"/>
      <c r="I110" s="226"/>
      <c r="J110" s="226"/>
      <c r="K110" s="226"/>
      <c r="L110" s="226"/>
      <c r="M110" s="226"/>
      <c r="N110" s="226"/>
      <c r="O110" s="227"/>
    </row>
    <row r="111" spans="1:16" x14ac:dyDescent="0.25">
      <c r="A111" s="228"/>
      <c r="B111" s="229"/>
      <c r="C111" s="229"/>
      <c r="D111" s="229"/>
      <c r="E111" s="229"/>
      <c r="F111" s="229"/>
      <c r="G111" s="229"/>
      <c r="H111" s="229"/>
      <c r="I111" s="229"/>
      <c r="J111" s="229"/>
      <c r="K111" s="229"/>
      <c r="L111" s="229"/>
      <c r="M111" s="229"/>
      <c r="N111" s="229"/>
      <c r="O111" s="230"/>
    </row>
    <row r="112" spans="1:16" s="1" customFormat="1" ht="26.25" customHeight="1" x14ac:dyDescent="0.25">
      <c r="I112" s="235" t="s">
        <v>9</v>
      </c>
      <c r="J112" s="23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18" t="s">
        <v>13</v>
      </c>
      <c r="B160" s="219"/>
      <c r="C160" s="219"/>
      <c r="D160" s="219"/>
      <c r="E160" s="220"/>
      <c r="F160" s="219" t="s">
        <v>15</v>
      </c>
      <c r="G160" s="219"/>
      <c r="H160" s="219"/>
      <c r="I160" s="218" t="s">
        <v>16</v>
      </c>
      <c r="J160" s="219"/>
      <c r="K160" s="219"/>
      <c r="L160" s="219"/>
      <c r="M160" s="219"/>
      <c r="N160" s="219"/>
      <c r="O160" s="220"/>
      <c r="P160" s="78"/>
    </row>
    <row r="161" spans="1:28" ht="51.75" customHeight="1" x14ac:dyDescent="0.25">
      <c r="A161" s="243" t="s">
        <v>2664</v>
      </c>
      <c r="B161" s="244"/>
      <c r="C161" s="244"/>
      <c r="D161" s="244"/>
      <c r="E161" s="245"/>
      <c r="F161" s="246" t="s">
        <v>2665</v>
      </c>
      <c r="G161" s="246"/>
      <c r="H161" s="246"/>
      <c r="I161" s="243" t="s">
        <v>2635</v>
      </c>
      <c r="J161" s="244"/>
      <c r="K161" s="244"/>
      <c r="L161" s="244"/>
      <c r="M161" s="244"/>
      <c r="N161" s="244"/>
      <c r="O161" s="245"/>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47" t="s">
        <v>2618</v>
      </c>
      <c r="C163" s="247"/>
      <c r="D163" s="247"/>
      <c r="E163" s="8"/>
      <c r="F163" s="5"/>
      <c r="G163" s="248" t="s">
        <v>2618</v>
      </c>
      <c r="H163" s="248"/>
      <c r="I163" s="249" t="s">
        <v>1164</v>
      </c>
      <c r="J163" s="250"/>
      <c r="K163" s="250"/>
      <c r="L163" s="250"/>
      <c r="M163" s="250"/>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1" t="s">
        <v>2648</v>
      </c>
      <c r="J165" s="252"/>
      <c r="K165" s="252"/>
      <c r="L165" s="252"/>
      <c r="M165" s="252"/>
      <c r="N165" s="252"/>
      <c r="O165" s="253"/>
      <c r="U165" s="51"/>
    </row>
    <row r="166" spans="1:28" x14ac:dyDescent="0.25">
      <c r="A166" s="9"/>
      <c r="B166" s="221" t="s">
        <v>2662</v>
      </c>
      <c r="C166" s="221"/>
      <c r="D166" s="221"/>
      <c r="E166" s="8"/>
      <c r="F166" s="5"/>
      <c r="H166" s="83" t="s">
        <v>2661</v>
      </c>
      <c r="I166" s="251"/>
      <c r="J166" s="252"/>
      <c r="K166" s="252"/>
      <c r="L166" s="252"/>
      <c r="M166" s="252"/>
      <c r="N166" s="252"/>
      <c r="O166" s="25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8" t="s">
        <v>2677</v>
      </c>
      <c r="B170" s="219"/>
      <c r="C170" s="219"/>
      <c r="D170" s="219"/>
      <c r="E170" s="219"/>
      <c r="F170" s="219"/>
      <c r="G170" s="219"/>
      <c r="H170" s="219"/>
      <c r="I170" s="219"/>
      <c r="J170" s="219"/>
      <c r="K170" s="219"/>
      <c r="L170" s="219"/>
      <c r="M170" s="219"/>
      <c r="N170" s="219"/>
      <c r="O170" s="220"/>
      <c r="P170" s="78"/>
    </row>
    <row r="171" spans="1:28" ht="15" customHeight="1" x14ac:dyDescent="0.25">
      <c r="A171" s="237" t="s">
        <v>2676</v>
      </c>
      <c r="B171" s="238"/>
      <c r="C171" s="238"/>
      <c r="D171" s="238"/>
      <c r="E171" s="238"/>
      <c r="F171" s="238"/>
      <c r="G171" s="238"/>
      <c r="H171" s="238"/>
      <c r="I171" s="238"/>
      <c r="J171" s="238"/>
      <c r="K171" s="238"/>
      <c r="L171" s="238"/>
      <c r="M171" s="238"/>
      <c r="N171" s="238"/>
      <c r="O171" s="239"/>
    </row>
    <row r="172" spans="1:28" ht="24" thickBot="1" x14ac:dyDescent="0.3">
      <c r="A172" s="240"/>
      <c r="B172" s="241"/>
      <c r="C172" s="241"/>
      <c r="D172" s="241"/>
      <c r="E172" s="241"/>
      <c r="F172" s="241"/>
      <c r="G172" s="241"/>
      <c r="H172" s="241"/>
      <c r="I172" s="241"/>
      <c r="J172" s="241"/>
      <c r="K172" s="241"/>
      <c r="L172" s="241"/>
      <c r="M172" s="241"/>
      <c r="N172" s="241"/>
      <c r="O172" s="24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7" t="s">
        <v>2670</v>
      </c>
      <c r="C174" s="207"/>
      <c r="D174" s="207"/>
      <c r="E174" s="207"/>
      <c r="F174" s="207"/>
      <c r="G174" s="207"/>
      <c r="H174" s="20"/>
      <c r="I174" s="214" t="s">
        <v>2678</v>
      </c>
      <c r="J174" s="215"/>
      <c r="K174" s="215"/>
      <c r="L174" s="215"/>
      <c r="M174" s="215"/>
      <c r="O174" s="186" t="str">
        <f>HYPERLINK("#Integrante_5!A1","INICIO")</f>
        <v>INICIO</v>
      </c>
      <c r="Q174" s="19"/>
      <c r="R174" s="19"/>
      <c r="S174" s="19"/>
      <c r="T174" s="19"/>
      <c r="U174" s="19"/>
      <c r="V174" s="19"/>
      <c r="W174" s="19"/>
      <c r="X174" s="19"/>
      <c r="Y174" s="19"/>
      <c r="Z174" s="19"/>
      <c r="AA174" s="19"/>
      <c r="AB174" s="19"/>
    </row>
    <row r="175" spans="1:28" ht="23.25" x14ac:dyDescent="0.25">
      <c r="A175" s="9"/>
      <c r="B175" s="208" t="s">
        <v>17</v>
      </c>
      <c r="C175" s="209"/>
      <c r="D175" s="210"/>
      <c r="E175" s="214" t="s">
        <v>2620</v>
      </c>
      <c r="F175" s="215"/>
      <c r="G175" s="216"/>
      <c r="H175" s="5"/>
      <c r="I175" s="208" t="s">
        <v>17</v>
      </c>
      <c r="J175" s="209"/>
      <c r="K175" s="209"/>
      <c r="L175" s="210"/>
      <c r="M175" s="268" t="s">
        <v>2679</v>
      </c>
      <c r="O175" s="8"/>
      <c r="Q175" s="19"/>
      <c r="R175" s="19"/>
      <c r="S175" s="165"/>
      <c r="T175" s="19"/>
      <c r="U175" s="19"/>
      <c r="V175" s="19"/>
      <c r="W175" s="19"/>
      <c r="X175" s="19"/>
      <c r="Y175" s="19"/>
      <c r="Z175" s="19"/>
      <c r="AA175" s="19"/>
      <c r="AB175" s="19"/>
    </row>
    <row r="176" spans="1:28" ht="23.25" x14ac:dyDescent="0.25">
      <c r="A176" s="9"/>
      <c r="B176" s="211"/>
      <c r="C176" s="212"/>
      <c r="D176" s="213"/>
      <c r="E176" s="165" t="s">
        <v>2621</v>
      </c>
      <c r="F176" s="165" t="s">
        <v>2622</v>
      </c>
      <c r="G176" s="165" t="s">
        <v>2623</v>
      </c>
      <c r="H176" s="5"/>
      <c r="I176" s="211"/>
      <c r="J176" s="212"/>
      <c r="K176" s="212"/>
      <c r="L176" s="213"/>
      <c r="M176" s="269"/>
      <c r="O176" s="8"/>
      <c r="Q176" s="19"/>
      <c r="R176" s="19"/>
      <c r="S176" s="165" t="s">
        <v>2623</v>
      </c>
      <c r="T176" s="19"/>
      <c r="U176" s="19"/>
      <c r="V176" s="19"/>
      <c r="W176" s="19"/>
      <c r="X176" s="19"/>
      <c r="Y176" s="19"/>
      <c r="Z176" s="19"/>
      <c r="AA176" s="19"/>
      <c r="AB176" s="19"/>
    </row>
    <row r="177" spans="1:28" ht="23.25" x14ac:dyDescent="0.25">
      <c r="A177" s="9"/>
      <c r="B177" s="260" t="s">
        <v>2670</v>
      </c>
      <c r="C177" s="260"/>
      <c r="D177" s="260"/>
      <c r="E177" s="24">
        <v>0.02</v>
      </c>
      <c r="F177" s="179"/>
      <c r="G177" s="180" t="str">
        <f>IF(F177&gt;0,SUM(E177+F177),"")</f>
        <v/>
      </c>
      <c r="H177" s="5"/>
      <c r="I177" s="257" t="s">
        <v>2672</v>
      </c>
      <c r="J177" s="258"/>
      <c r="K177" s="258"/>
      <c r="L177" s="259"/>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60" t="s">
        <v>1165</v>
      </c>
      <c r="C178" s="260"/>
      <c r="D178" s="260"/>
      <c r="E178" s="24">
        <v>0.02</v>
      </c>
      <c r="F178" s="69"/>
      <c r="G178" s="164" t="str">
        <f>IF(F178&gt;0,SUM(E178+F178),"")</f>
        <v/>
      </c>
      <c r="H178" s="5"/>
      <c r="I178" s="257" t="s">
        <v>1169</v>
      </c>
      <c r="J178" s="258"/>
      <c r="K178" s="259"/>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60" t="s">
        <v>1166</v>
      </c>
      <c r="C179" s="260"/>
      <c r="D179" s="260"/>
      <c r="E179" s="24">
        <v>0.02</v>
      </c>
      <c r="F179" s="69"/>
      <c r="G179" s="164" t="str">
        <f>IF(F179&gt;0,SUM(E179+F179),"")</f>
        <v/>
      </c>
      <c r="H179" s="5"/>
      <c r="I179" s="257" t="s">
        <v>1170</v>
      </c>
      <c r="J179" s="258"/>
      <c r="K179" s="259"/>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60" t="s">
        <v>1167</v>
      </c>
      <c r="C180" s="260"/>
      <c r="D180" s="260"/>
      <c r="E180" s="24">
        <v>0.03</v>
      </c>
      <c r="F180" s="69"/>
      <c r="G180" s="164" t="str">
        <f>IF(F180&gt;0,SUM(E180+F180),"")</f>
        <v/>
      </c>
      <c r="H180" s="5"/>
      <c r="I180" s="257" t="s">
        <v>1171</v>
      </c>
      <c r="J180" s="258"/>
      <c r="K180" s="25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7" t="s">
        <v>1172</v>
      </c>
      <c r="J181" s="258"/>
      <c r="K181" s="259"/>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61" t="s">
        <v>2633</v>
      </c>
      <c r="L183" s="26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18" t="s">
        <v>18</v>
      </c>
      <c r="B186" s="219"/>
      <c r="C186" s="219"/>
      <c r="D186" s="219"/>
      <c r="E186" s="219"/>
      <c r="F186" s="219"/>
      <c r="G186" s="219"/>
      <c r="H186" s="219"/>
      <c r="I186" s="219"/>
      <c r="J186" s="219"/>
      <c r="K186" s="219"/>
      <c r="L186" s="219"/>
      <c r="M186" s="219"/>
      <c r="N186" s="219"/>
      <c r="O186" s="220"/>
      <c r="P186" s="78"/>
    </row>
    <row r="187" spans="1:28" ht="15" customHeight="1" x14ac:dyDescent="0.25">
      <c r="A187" s="237" t="s">
        <v>19</v>
      </c>
      <c r="B187" s="238"/>
      <c r="C187" s="238"/>
      <c r="D187" s="238"/>
      <c r="E187" s="238"/>
      <c r="F187" s="238"/>
      <c r="G187" s="238"/>
      <c r="H187" s="238"/>
      <c r="I187" s="238"/>
      <c r="J187" s="238"/>
      <c r="K187" s="238"/>
      <c r="L187" s="238"/>
      <c r="M187" s="238"/>
      <c r="N187" s="238"/>
      <c r="O187" s="239"/>
    </row>
    <row r="188" spans="1:28" ht="15.75" thickBot="1" x14ac:dyDescent="0.3">
      <c r="A188" s="240"/>
      <c r="B188" s="241"/>
      <c r="C188" s="241"/>
      <c r="D188" s="241"/>
      <c r="E188" s="241"/>
      <c r="F188" s="241"/>
      <c r="G188" s="241"/>
      <c r="H188" s="241"/>
      <c r="I188" s="241"/>
      <c r="J188" s="241"/>
      <c r="K188" s="241"/>
      <c r="L188" s="241"/>
      <c r="M188" s="241"/>
      <c r="N188" s="241"/>
      <c r="O188" s="242"/>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34" t="s">
        <v>2641</v>
      </c>
      <c r="C190" s="234"/>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8" t="s">
        <v>29</v>
      </c>
      <c r="B195" s="219"/>
      <c r="C195" s="219"/>
      <c r="D195" s="219"/>
      <c r="E195" s="219"/>
      <c r="F195" s="219"/>
      <c r="G195" s="219"/>
      <c r="H195" s="219"/>
      <c r="I195" s="219"/>
      <c r="J195" s="219"/>
      <c r="K195" s="219"/>
      <c r="L195" s="219"/>
      <c r="M195" s="219"/>
      <c r="N195" s="219"/>
      <c r="O195" s="22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56" t="s">
        <v>2663</v>
      </c>
      <c r="C197" s="256"/>
      <c r="D197" s="256"/>
      <c r="E197" s="256"/>
      <c r="F197" s="256"/>
      <c r="G197" s="256"/>
      <c r="H197" s="256"/>
      <c r="I197" s="256"/>
      <c r="J197" s="256"/>
      <c r="K197" s="256"/>
      <c r="L197" s="256"/>
      <c r="M197" s="256"/>
      <c r="N197" s="256"/>
      <c r="O197" s="8"/>
    </row>
    <row r="198" spans="1:18" x14ac:dyDescent="0.25">
      <c r="A198" s="9"/>
      <c r="B198" s="231"/>
      <c r="C198" s="231"/>
      <c r="D198" s="231"/>
      <c r="E198" s="231"/>
      <c r="F198" s="231"/>
      <c r="G198" s="231"/>
      <c r="H198" s="231"/>
      <c r="I198" s="231"/>
      <c r="J198" s="231"/>
      <c r="K198" s="231"/>
      <c r="L198" s="231"/>
      <c r="M198" s="231"/>
      <c r="N198" s="231"/>
      <c r="O198" s="8"/>
    </row>
    <row r="199" spans="1:18" x14ac:dyDescent="0.25">
      <c r="A199" s="9"/>
      <c r="B199" s="232" t="s">
        <v>2653</v>
      </c>
      <c r="C199" s="233"/>
      <c r="D199" s="233"/>
      <c r="E199" s="233"/>
      <c r="F199" s="233"/>
      <c r="G199" s="233"/>
      <c r="H199" s="233"/>
      <c r="I199" s="233"/>
      <c r="J199" s="233"/>
      <c r="K199" s="233"/>
      <c r="L199" s="233"/>
      <c r="M199" s="233"/>
      <c r="N199" s="23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70" t="s">
        <v>2658</v>
      </c>
      <c r="D2" s="271"/>
      <c r="E2" s="271"/>
      <c r="F2" s="271"/>
      <c r="G2" s="271"/>
      <c r="H2" s="271"/>
      <c r="I2" s="271"/>
      <c r="J2" s="271"/>
      <c r="K2" s="271"/>
      <c r="L2" s="278" t="s">
        <v>2645</v>
      </c>
      <c r="M2" s="278"/>
      <c r="N2" s="283" t="s">
        <v>2646</v>
      </c>
      <c r="O2" s="284"/>
    </row>
    <row r="3" spans="1:20" ht="33" customHeight="1" x14ac:dyDescent="0.25">
      <c r="A3" s="9"/>
      <c r="B3" s="8"/>
      <c r="C3" s="272"/>
      <c r="D3" s="273"/>
      <c r="E3" s="273"/>
      <c r="F3" s="273"/>
      <c r="G3" s="273"/>
      <c r="H3" s="273"/>
      <c r="I3" s="273"/>
      <c r="J3" s="273"/>
      <c r="K3" s="273"/>
      <c r="L3" s="285" t="s">
        <v>1</v>
      </c>
      <c r="M3" s="285"/>
      <c r="N3" s="285" t="s">
        <v>2647</v>
      </c>
      <c r="O3" s="287"/>
    </row>
    <row r="4" spans="1:20" ht="24.75" customHeight="1" thickBot="1" x14ac:dyDescent="0.3">
      <c r="A4" s="10"/>
      <c r="B4" s="12"/>
      <c r="C4" s="274"/>
      <c r="D4" s="275"/>
      <c r="E4" s="275"/>
      <c r="F4" s="275"/>
      <c r="G4" s="275"/>
      <c r="H4" s="275"/>
      <c r="I4" s="275"/>
      <c r="J4" s="275"/>
      <c r="K4" s="275"/>
      <c r="L4" s="254" t="s">
        <v>0</v>
      </c>
      <c r="M4" s="254"/>
      <c r="N4" s="254"/>
      <c r="O4" s="255"/>
      <c r="P4" s="172">
        <f ca="1">NOW()</f>
        <v>44194.894433217596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8" t="s">
        <v>2643</v>
      </c>
      <c r="B6" s="219"/>
      <c r="C6" s="219"/>
      <c r="D6" s="219"/>
      <c r="E6" s="219"/>
      <c r="F6" s="219"/>
      <c r="G6" s="219"/>
      <c r="H6" s="219"/>
      <c r="I6" s="219"/>
      <c r="J6" s="219"/>
      <c r="K6" s="219"/>
      <c r="L6" s="219"/>
      <c r="M6" s="219"/>
      <c r="N6" s="219"/>
      <c r="O6" s="22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79" t="str">
        <f>HYPERLINK("#Integrante_6!A109","CAPACIDAD RESIDUAL")</f>
        <v>CAPACIDAD RESIDUAL</v>
      </c>
      <c r="F8" s="280"/>
      <c r="G8" s="28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79" t="str">
        <f>HYPERLINK("#Integrante_6!A162","TALENTO HUMANO")</f>
        <v>TALENTO HUMANO</v>
      </c>
      <c r="F9" s="280"/>
      <c r="G9" s="28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79" t="str">
        <f>HYPERLINK("#Integrante_6!F162","INFRAESTRUCTURA")</f>
        <v>INFRAESTRUCTURA</v>
      </c>
      <c r="F10" s="280"/>
      <c r="G10" s="28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76" t="s">
        <v>8</v>
      </c>
      <c r="M15" s="276"/>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8" t="s">
        <v>21</v>
      </c>
      <c r="B17" s="219"/>
      <c r="C17" s="219"/>
      <c r="D17" s="219"/>
      <c r="E17" s="219"/>
      <c r="F17" s="219"/>
      <c r="G17" s="219"/>
      <c r="H17" s="218" t="s">
        <v>12</v>
      </c>
      <c r="I17" s="219"/>
      <c r="J17" s="219"/>
      <c r="K17" s="219"/>
      <c r="L17" s="219"/>
      <c r="M17" s="219"/>
      <c r="N17" s="219"/>
      <c r="O17" s="22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8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82"/>
      <c r="I20" s="150"/>
      <c r="J20" s="151"/>
      <c r="K20" s="152"/>
      <c r="L20" s="153"/>
      <c r="M20" s="153"/>
      <c r="N20" s="136">
        <f>+(M20-L20)/30</f>
        <v>0</v>
      </c>
      <c r="O20" s="139"/>
      <c r="U20" s="135"/>
      <c r="V20" s="107">
        <f ca="1">NOW()</f>
        <v>44194.894433217596</v>
      </c>
      <c r="W20" s="107">
        <f ca="1">NOW()</f>
        <v>44194.894433217596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47" t="s">
        <v>2</v>
      </c>
      <c r="C37" s="247"/>
      <c r="D37" s="247"/>
      <c r="E37" s="247"/>
      <c r="F37" s="247"/>
      <c r="G37" s="5"/>
      <c r="H37" s="130"/>
      <c r="I37" s="131"/>
      <c r="J37" s="131"/>
      <c r="K37" s="131"/>
      <c r="L37" s="131"/>
      <c r="M37" s="131"/>
      <c r="N37" s="131"/>
      <c r="O37" s="132"/>
    </row>
    <row r="38" spans="1:16" ht="21" customHeight="1" x14ac:dyDescent="0.25">
      <c r="A38" s="9"/>
      <c r="B38" s="277" t="e">
        <f>VLOOKUP(B20,EAS!A2:B1439,2,0)</f>
        <v>#N/A</v>
      </c>
      <c r="C38" s="277"/>
      <c r="D38" s="277"/>
      <c r="E38" s="277"/>
      <c r="F38" s="277"/>
      <c r="G38" s="5"/>
      <c r="H38" s="133"/>
      <c r="I38" s="286" t="s">
        <v>7</v>
      </c>
      <c r="J38" s="286"/>
      <c r="K38" s="286"/>
      <c r="L38" s="286"/>
      <c r="M38" s="286"/>
      <c r="N38" s="286"/>
      <c r="O38" s="134"/>
    </row>
    <row r="39" spans="1:16" ht="42.95" customHeight="1" thickBot="1" x14ac:dyDescent="0.3">
      <c r="A39" s="10"/>
      <c r="B39" s="11"/>
      <c r="C39" s="11"/>
      <c r="D39" s="11"/>
      <c r="E39" s="11"/>
      <c r="F39" s="11"/>
      <c r="G39" s="11"/>
      <c r="H39" s="10"/>
      <c r="I39" s="217"/>
      <c r="J39" s="217"/>
      <c r="K39" s="217"/>
      <c r="L39" s="217"/>
      <c r="M39" s="217"/>
      <c r="N39" s="217"/>
      <c r="O39" s="12"/>
    </row>
    <row r="40" spans="1:16" ht="15.75" thickBot="1" x14ac:dyDescent="0.3"/>
    <row r="41" spans="1:16" s="19" customFormat="1" ht="31.5" customHeight="1" thickBot="1" x14ac:dyDescent="0.3">
      <c r="A41" s="218" t="s">
        <v>3</v>
      </c>
      <c r="B41" s="219"/>
      <c r="C41" s="219"/>
      <c r="D41" s="219"/>
      <c r="E41" s="219"/>
      <c r="F41" s="219"/>
      <c r="G41" s="219"/>
      <c r="H41" s="219"/>
      <c r="I41" s="219"/>
      <c r="J41" s="219"/>
      <c r="K41" s="219"/>
      <c r="L41" s="219"/>
      <c r="M41" s="219"/>
      <c r="N41" s="219"/>
      <c r="O41" s="220"/>
      <c r="P41" s="78"/>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8"/>
    </row>
    <row r="44" spans="1:16" ht="15" customHeight="1" x14ac:dyDescent="0.25">
      <c r="A44" s="225" t="s">
        <v>2659</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22" t="s">
        <v>2638</v>
      </c>
      <c r="B109" s="223"/>
      <c r="C109" s="223"/>
      <c r="D109" s="223"/>
      <c r="E109" s="223"/>
      <c r="F109" s="223"/>
      <c r="G109" s="223"/>
      <c r="H109" s="223"/>
      <c r="I109" s="223"/>
      <c r="J109" s="223"/>
      <c r="K109" s="223"/>
      <c r="L109" s="223"/>
      <c r="M109" s="223"/>
      <c r="N109" s="223"/>
      <c r="O109" s="224"/>
      <c r="P109" s="78"/>
    </row>
    <row r="110" spans="1:16" ht="15" customHeight="1" x14ac:dyDescent="0.25">
      <c r="A110" s="225" t="s">
        <v>2660</v>
      </c>
      <c r="B110" s="226"/>
      <c r="C110" s="226"/>
      <c r="D110" s="226"/>
      <c r="E110" s="226"/>
      <c r="F110" s="226"/>
      <c r="G110" s="226"/>
      <c r="H110" s="226"/>
      <c r="I110" s="226"/>
      <c r="J110" s="226"/>
      <c r="K110" s="226"/>
      <c r="L110" s="226"/>
      <c r="M110" s="226"/>
      <c r="N110" s="226"/>
      <c r="O110" s="227"/>
    </row>
    <row r="111" spans="1:16" x14ac:dyDescent="0.25">
      <c r="A111" s="228"/>
      <c r="B111" s="229"/>
      <c r="C111" s="229"/>
      <c r="D111" s="229"/>
      <c r="E111" s="229"/>
      <c r="F111" s="229"/>
      <c r="G111" s="229"/>
      <c r="H111" s="229"/>
      <c r="I111" s="229"/>
      <c r="J111" s="229"/>
      <c r="K111" s="229"/>
      <c r="L111" s="229"/>
      <c r="M111" s="229"/>
      <c r="N111" s="229"/>
      <c r="O111" s="230"/>
    </row>
    <row r="112" spans="1:16" s="1" customFormat="1" ht="26.25" customHeight="1" x14ac:dyDescent="0.25">
      <c r="I112" s="235" t="s">
        <v>9</v>
      </c>
      <c r="J112" s="23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18" t="s">
        <v>13</v>
      </c>
      <c r="B162" s="219"/>
      <c r="C162" s="219"/>
      <c r="D162" s="219"/>
      <c r="E162" s="220"/>
      <c r="F162" s="219" t="s">
        <v>15</v>
      </c>
      <c r="G162" s="219"/>
      <c r="H162" s="219"/>
      <c r="I162" s="218" t="s">
        <v>16</v>
      </c>
      <c r="J162" s="219"/>
      <c r="K162" s="219"/>
      <c r="L162" s="219"/>
      <c r="M162" s="219"/>
      <c r="N162" s="219"/>
      <c r="O162" s="220"/>
      <c r="P162" s="78"/>
    </row>
    <row r="163" spans="1:28" ht="51.75" customHeight="1" x14ac:dyDescent="0.25">
      <c r="A163" s="243" t="s">
        <v>2664</v>
      </c>
      <c r="B163" s="244"/>
      <c r="C163" s="244"/>
      <c r="D163" s="244"/>
      <c r="E163" s="245"/>
      <c r="F163" s="246" t="s">
        <v>2665</v>
      </c>
      <c r="G163" s="246"/>
      <c r="H163" s="246"/>
      <c r="I163" s="243" t="s">
        <v>2635</v>
      </c>
      <c r="J163" s="244"/>
      <c r="K163" s="244"/>
      <c r="L163" s="244"/>
      <c r="M163" s="244"/>
      <c r="N163" s="244"/>
      <c r="O163" s="245"/>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47" t="s">
        <v>2618</v>
      </c>
      <c r="C165" s="247"/>
      <c r="D165" s="247"/>
      <c r="E165" s="8"/>
      <c r="F165" s="5"/>
      <c r="G165" s="248" t="s">
        <v>2618</v>
      </c>
      <c r="H165" s="248"/>
      <c r="I165" s="249" t="s">
        <v>1164</v>
      </c>
      <c r="J165" s="250"/>
      <c r="K165" s="250"/>
      <c r="L165" s="250"/>
      <c r="M165" s="250"/>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1" t="s">
        <v>2648</v>
      </c>
      <c r="J167" s="252"/>
      <c r="K167" s="252"/>
      <c r="L167" s="252"/>
      <c r="M167" s="252"/>
      <c r="N167" s="252"/>
      <c r="O167" s="253"/>
      <c r="U167" s="51"/>
    </row>
    <row r="168" spans="1:28" x14ac:dyDescent="0.25">
      <c r="A168" s="9"/>
      <c r="B168" s="221" t="s">
        <v>2662</v>
      </c>
      <c r="C168" s="221"/>
      <c r="D168" s="221"/>
      <c r="E168" s="8"/>
      <c r="F168" s="5"/>
      <c r="H168" s="83" t="s">
        <v>2661</v>
      </c>
      <c r="I168" s="251"/>
      <c r="J168" s="252"/>
      <c r="K168" s="252"/>
      <c r="L168" s="252"/>
      <c r="M168" s="252"/>
      <c r="N168" s="252"/>
      <c r="O168" s="25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8" t="s">
        <v>2677</v>
      </c>
      <c r="B172" s="219"/>
      <c r="C172" s="219"/>
      <c r="D172" s="219"/>
      <c r="E172" s="219"/>
      <c r="F172" s="219"/>
      <c r="G172" s="219"/>
      <c r="H172" s="219"/>
      <c r="I172" s="219"/>
      <c r="J172" s="219"/>
      <c r="K172" s="219"/>
      <c r="L172" s="219"/>
      <c r="M172" s="219"/>
      <c r="N172" s="219"/>
      <c r="O172" s="220"/>
      <c r="P172" s="78"/>
    </row>
    <row r="173" spans="1:28" ht="15" customHeight="1" x14ac:dyDescent="0.25">
      <c r="A173" s="237" t="s">
        <v>2676</v>
      </c>
      <c r="B173" s="238"/>
      <c r="C173" s="238"/>
      <c r="D173" s="238"/>
      <c r="E173" s="238"/>
      <c r="F173" s="238"/>
      <c r="G173" s="238"/>
      <c r="H173" s="238"/>
      <c r="I173" s="238"/>
      <c r="J173" s="238"/>
      <c r="K173" s="238"/>
      <c r="L173" s="238"/>
      <c r="M173" s="238"/>
      <c r="N173" s="238"/>
      <c r="O173" s="239"/>
    </row>
    <row r="174" spans="1:28" ht="24" thickBot="1" x14ac:dyDescent="0.3">
      <c r="A174" s="240"/>
      <c r="B174" s="241"/>
      <c r="C174" s="241"/>
      <c r="D174" s="241"/>
      <c r="E174" s="241"/>
      <c r="F174" s="241"/>
      <c r="G174" s="241"/>
      <c r="H174" s="241"/>
      <c r="I174" s="241"/>
      <c r="J174" s="241"/>
      <c r="K174" s="241"/>
      <c r="L174" s="241"/>
      <c r="M174" s="241"/>
      <c r="N174" s="241"/>
      <c r="O174" s="24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2670</v>
      </c>
      <c r="C176" s="207"/>
      <c r="D176" s="207"/>
      <c r="E176" s="207"/>
      <c r="F176" s="207"/>
      <c r="G176" s="207"/>
      <c r="H176" s="20"/>
      <c r="I176" s="214" t="s">
        <v>2674</v>
      </c>
      <c r="J176" s="215"/>
      <c r="K176" s="215"/>
      <c r="L176" s="215"/>
      <c r="M176" s="215"/>
      <c r="O176" s="186" t="str">
        <f>HYPERLINK("#Integrante_6!A1","INICIO")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2620</v>
      </c>
      <c r="F177" s="215"/>
      <c r="G177" s="216"/>
      <c r="H177" s="5"/>
      <c r="I177" s="208" t="s">
        <v>17</v>
      </c>
      <c r="J177" s="209"/>
      <c r="K177" s="209"/>
      <c r="L177" s="210"/>
      <c r="M177" s="268" t="s">
        <v>2679</v>
      </c>
      <c r="O177" s="8"/>
      <c r="Q177" s="19"/>
      <c r="R177" s="19"/>
      <c r="S177" s="165"/>
      <c r="T177" s="19"/>
      <c r="U177" s="19"/>
      <c r="V177" s="19"/>
      <c r="W177" s="19"/>
      <c r="X177" s="19"/>
      <c r="Y177" s="19"/>
      <c r="Z177" s="19"/>
      <c r="AA177" s="19"/>
      <c r="AB177" s="19"/>
    </row>
    <row r="178" spans="1:28" ht="23.25" x14ac:dyDescent="0.25">
      <c r="A178" s="9"/>
      <c r="B178" s="211"/>
      <c r="C178" s="212"/>
      <c r="D178" s="213"/>
      <c r="E178" s="165" t="s">
        <v>2621</v>
      </c>
      <c r="F178" s="165" t="s">
        <v>2622</v>
      </c>
      <c r="G178" s="165" t="s">
        <v>2623</v>
      </c>
      <c r="H178" s="5"/>
      <c r="I178" s="211"/>
      <c r="J178" s="212"/>
      <c r="K178" s="212"/>
      <c r="L178" s="213"/>
      <c r="M178" s="269"/>
      <c r="O178" s="8"/>
      <c r="Q178" s="19"/>
      <c r="R178" s="19"/>
      <c r="S178" s="165" t="s">
        <v>2623</v>
      </c>
      <c r="T178" s="19"/>
      <c r="U178" s="19"/>
      <c r="V178" s="19"/>
      <c r="W178" s="19"/>
      <c r="X178" s="19"/>
      <c r="Y178" s="19"/>
      <c r="Z178" s="19"/>
      <c r="AA178" s="19"/>
      <c r="AB178" s="19"/>
    </row>
    <row r="179" spans="1:28" ht="23.25" x14ac:dyDescent="0.25">
      <c r="A179" s="9"/>
      <c r="B179" s="260" t="s">
        <v>2670</v>
      </c>
      <c r="C179" s="260"/>
      <c r="D179" s="260"/>
      <c r="E179" s="24">
        <v>0.02</v>
      </c>
      <c r="F179" s="179"/>
      <c r="G179" s="180" t="str">
        <f>IF(F179&gt;0,SUM(E179+F179),"")</f>
        <v/>
      </c>
      <c r="H179" s="5"/>
      <c r="I179" s="257" t="s">
        <v>2672</v>
      </c>
      <c r="J179" s="258"/>
      <c r="K179" s="258"/>
      <c r="L179" s="259"/>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60" t="s">
        <v>1165</v>
      </c>
      <c r="C180" s="260"/>
      <c r="D180" s="260"/>
      <c r="E180" s="24">
        <v>0.02</v>
      </c>
      <c r="F180" s="69"/>
      <c r="G180" s="164" t="str">
        <f>IF(F180&gt;0,SUM(E180+F180),"")</f>
        <v/>
      </c>
      <c r="H180" s="5"/>
      <c r="I180" s="257" t="s">
        <v>1169</v>
      </c>
      <c r="J180" s="258"/>
      <c r="K180" s="259"/>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60" t="s">
        <v>1166</v>
      </c>
      <c r="C181" s="260"/>
      <c r="D181" s="260"/>
      <c r="E181" s="24">
        <v>0.02</v>
      </c>
      <c r="F181" s="69"/>
      <c r="G181" s="164" t="str">
        <f>IF(F181&gt;0,SUM(E181+F181),"")</f>
        <v/>
      </c>
      <c r="H181" s="5"/>
      <c r="I181" s="257" t="s">
        <v>1170</v>
      </c>
      <c r="J181" s="258"/>
      <c r="K181" s="259"/>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60" t="s">
        <v>1167</v>
      </c>
      <c r="C182" s="260"/>
      <c r="D182" s="260"/>
      <c r="E182" s="24">
        <v>0.03</v>
      </c>
      <c r="F182" s="69"/>
      <c r="G182" s="164" t="str">
        <f>IF(F182&gt;0,SUM(E182+F182),"")</f>
        <v/>
      </c>
      <c r="H182" s="5"/>
      <c r="I182" s="257" t="s">
        <v>1171</v>
      </c>
      <c r="J182" s="258"/>
      <c r="K182" s="259"/>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7" t="s">
        <v>1172</v>
      </c>
      <c r="J183" s="258"/>
      <c r="K183" s="259"/>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61" t="s">
        <v>2633</v>
      </c>
      <c r="L185" s="26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8" t="s">
        <v>18</v>
      </c>
      <c r="B188" s="219"/>
      <c r="C188" s="219"/>
      <c r="D188" s="219"/>
      <c r="E188" s="219"/>
      <c r="F188" s="219"/>
      <c r="G188" s="219"/>
      <c r="H188" s="219"/>
      <c r="I188" s="219"/>
      <c r="J188" s="219"/>
      <c r="K188" s="219"/>
      <c r="L188" s="219"/>
      <c r="M188" s="219"/>
      <c r="N188" s="219"/>
      <c r="O188" s="220"/>
      <c r="P188" s="78"/>
    </row>
    <row r="189" spans="1:28" ht="15" customHeight="1" x14ac:dyDescent="0.25">
      <c r="A189" s="237" t="s">
        <v>19</v>
      </c>
      <c r="B189" s="238"/>
      <c r="C189" s="238"/>
      <c r="D189" s="238"/>
      <c r="E189" s="238"/>
      <c r="F189" s="238"/>
      <c r="G189" s="238"/>
      <c r="H189" s="238"/>
      <c r="I189" s="238"/>
      <c r="J189" s="238"/>
      <c r="K189" s="238"/>
      <c r="L189" s="238"/>
      <c r="M189" s="238"/>
      <c r="N189" s="238"/>
      <c r="O189" s="239"/>
    </row>
    <row r="190" spans="1:28" ht="15.75" thickBot="1" x14ac:dyDescent="0.3">
      <c r="A190" s="240"/>
      <c r="B190" s="241"/>
      <c r="C190" s="241"/>
      <c r="D190" s="241"/>
      <c r="E190" s="241"/>
      <c r="F190" s="241"/>
      <c r="G190" s="241"/>
      <c r="H190" s="241"/>
      <c r="I190" s="241"/>
      <c r="J190" s="241"/>
      <c r="K190" s="241"/>
      <c r="L190" s="241"/>
      <c r="M190" s="241"/>
      <c r="N190" s="241"/>
      <c r="O190" s="242"/>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34" t="s">
        <v>2641</v>
      </c>
      <c r="C192" s="234"/>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8" t="s">
        <v>29</v>
      </c>
      <c r="B197" s="219"/>
      <c r="C197" s="219"/>
      <c r="D197" s="219"/>
      <c r="E197" s="219"/>
      <c r="F197" s="219"/>
      <c r="G197" s="219"/>
      <c r="H197" s="219"/>
      <c r="I197" s="219"/>
      <c r="J197" s="219"/>
      <c r="K197" s="219"/>
      <c r="L197" s="219"/>
      <c r="M197" s="219"/>
      <c r="N197" s="219"/>
      <c r="O197" s="22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56" t="s">
        <v>2663</v>
      </c>
      <c r="C199" s="256"/>
      <c r="D199" s="256"/>
      <c r="E199" s="256"/>
      <c r="F199" s="256"/>
      <c r="G199" s="256"/>
      <c r="H199" s="256"/>
      <c r="I199" s="256"/>
      <c r="J199" s="256"/>
      <c r="K199" s="256"/>
      <c r="L199" s="256"/>
      <c r="M199" s="256"/>
      <c r="N199" s="256"/>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2653</v>
      </c>
      <c r="C201" s="233"/>
      <c r="D201" s="233"/>
      <c r="E201" s="233"/>
      <c r="F201" s="233"/>
      <c r="G201" s="233"/>
      <c r="H201" s="233"/>
      <c r="I201" s="233"/>
      <c r="J201" s="233"/>
      <c r="K201" s="233"/>
      <c r="L201" s="233"/>
      <c r="M201" s="233"/>
      <c r="N201" s="23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a65d333d-5b59-4810-bc94-b80d9325abbc"/>
    <ds:schemaRef ds:uri="http://schemas.openxmlformats.org/package/2006/metadata/core-properties"/>
    <ds:schemaRef ds:uri="http://www.w3.org/XML/1998/namespace"/>
    <ds:schemaRef ds:uri="http://schemas.microsoft.com/office/2006/documentManagement/types"/>
    <ds:schemaRef ds:uri="4fb10211-09fb-4e80-9f0b-184718d5d98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2020-12-30T02:26:41Z</cp:lastPrinted>
  <dcterms:created xsi:type="dcterms:W3CDTF">2020-10-14T21:57:42Z</dcterms:created>
  <dcterms:modified xsi:type="dcterms:W3CDTF">2020-12-30T02:28:02Z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