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Amalf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<sst xmlns="http://schemas.openxmlformats.org/spreadsheetml/2006/main" count="3179" uniqueCount="2736">
  <si>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</si>
  <si>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</si>
  <si>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</si>
  <si>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</si>
  <si>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</si>
  <si>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</si>
  <si>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</si>
  <si>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</si>
  <si>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</si>
  <si>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</si>
  <si>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</si>
  <si>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</si>
  <si>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</si>
  <si>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</si>
  <si>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</si>
  <si>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</si>
  <si>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</si>
  <si>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</si>
  <si>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</si>
  <si>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</si>
  <si>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</si>
  <si>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</si>
  <si>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</si>
  <si>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</si>
  <si>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</si>
  <si>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</si>
  <si>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</si>
  <si>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</si>
  <si>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</si>
  <si>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</si>
  <si>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</si>
  <si>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</si>
  <si>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</si>
  <si>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</si>
  <si>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</si>
  <si>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</si>
  <si>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</si>
  <si>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</si>
  <si>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</si>
  <si>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</si>
  <si>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</si>
  <si>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</si>
  <si>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</si>
  <si>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</si>
  <si>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</si>
  <si>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</si>
  <si>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</si>
  <si>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</si>
  <si>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</si>
  <si>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</si>
  <si>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</si>
  <si>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</si>
  <si>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</si>
  <si>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</si>
  <si>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</si>
  <si>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</si>
  <si>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</si>
  <si>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</si>
  <si>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</si>
  <si>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</si>
  <si>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</si>
  <si>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</si>
  <si>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</si>
  <si>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</si>
  <si>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</si>
  <si>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</si>
  <si>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</si>
  <si>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</si>
  <si>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</si>
  <si>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</si>
  <si>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</si>
  <si>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</si>
  <si>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</si>
  <si>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</si>
  <si>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</si>
  <si>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</si>
  <si>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</si>
  <si>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</si>
  <si>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</si>
  <si>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</si>
  <si>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</si>
  <si>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</si>
  <si>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</si>
  <si>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</si>
  <si>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</si>
  <si>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</si>
  <si>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</si>
  <si>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</si>
  <si>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</si>
  <si>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</si>
  <si>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</si>
  <si>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</si>
  <si>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</si>
  <si>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</si>
  <si>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</si>
  <si>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</si>
  <si>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</si>
  <si>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</si>
  <si>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</si>
  <si>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</si>
  <si>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</si>
  <si>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</si>
  <si>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</si>
  <si>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</si>
  <si>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</si>
  <si>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</si>
  <si>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</si>
  <si>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</si>
  <si>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</si>
  <si>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</si>
  <si>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</si>
  <si>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</si>
  <si>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</si>
  <si>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</si>
  <si>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</si>
  <si>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</si>
  <si>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</si>
  <si>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</si>
  <si>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</si>
  <si>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</si>
  <si>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</si>
  <si>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</si>
  <si>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</si>
  <si>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</si>
  <si>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</si>
  <si>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</si>
  <si>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</si>
  <si>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</si>
  <si>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</si>
  <si>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</si>
  <si>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</si>
  <si>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</si>
  <si>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</si>
  <si>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</si>
  <si>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</si>
  <si>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</si>
  <si>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</si>
  <si>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</si>
  <si>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</si>
  <si>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</si>
  <si>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</si>
  <si>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</si>
  <si>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</si>
  <si>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</si>
  <si>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</si>
  <si>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</si>
  <si>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</si>
  <si>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</si>
  <si>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</si>
  <si>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</si>
  <si>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</si>
  <si>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</si>
  <si>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</si>
  <si>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</si>
  <si>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</si>
  <si>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</si>
  <si>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</si>
  <si>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</si>
  <si>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</si>
  <si>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</si>
  <si>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</si>
  <si>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</si>
  <si>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</si>
  <si>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</si>
  <si>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</si>
  <si>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</si>
  <si>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</si>
  <si>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</si>
  <si>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</si>
  <si>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</si>
  <si>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</si>
  <si>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</si>
  <si>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</si>
  <si>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</si>
  <si>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</si>
  <si>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</si>
  <si>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</si>
  <si>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</si>
  <si>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</si>
  <si>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</si>
  <si>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</si>
  <si>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</si>
  <si>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</si>
  <si>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</si>
  <si>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</si>
  <si>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</si>
  <si>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</si>
  <si>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</si>
  <si>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</si>
  <si>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</si>
  <si>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</si>
  <si>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</si>
  <si>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</si>
  <si>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</si>
  <si>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</si>
  <si>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</si>
  <si>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</si>
  <si>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</si>
  <si>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</si>
  <si>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</si>
  <si>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</si>
  <si>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</si>
  <si>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</si>
  <si>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</si>
  <si>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</si>
  <si>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</si>
  <si>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</si>
  <si>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</si>
  <si>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</si>
  <si>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</si>
  <si>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</si>
  <si>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</si>
  <si>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</si>
  <si>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</si>
  <si>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</si>
  <si>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</si>
  <si>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</si>
  <si>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</si>
  <si>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</si>
  <si>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</si>
  <si>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</si>
  <si>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</si>
  <si>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</si>
  <si>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</si>
  <si>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</si>
  <si>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</si>
  <si>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</si>
  <si>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</si>
  <si>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</si>
  <si>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</si>
  <si>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</si>
  <si>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</si>
  <si>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</si>
  <si>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</si>
  <si>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</si>
  <si>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</si>
  <si>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</si>
  <si>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</si>
  <si>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</si>
  <si>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</si>
  <si>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</si>
  <si>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</si>
  <si>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</si>
  <si>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</si>
  <si>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</si>
  <si>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</si>
  <si>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</si>
  <si>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</si>
  <si>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</si>
  <si>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</si>
  <si>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</si>
  <si>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</si>
  <si>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</si>
  <si>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</si>
  <si>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</si>
  <si>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</si>
  <si>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</si>
  <si>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</si>
  <si>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</si>
  <si>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</si>
  <si>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</si>
  <si>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</si>
  <si>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</si>
  <si>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</si>
  <si>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</si>
  <si>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</si>
  <si>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</si>
  <si>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</si>
  <si>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</si>
  <si>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</si>
  <si>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</si>
  <si>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</si>
  <si>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</si>
  <si>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</si>
  <si>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</si>
  <si>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</si>
  <si>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</si>
  <si>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</si>
  <si>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</si>
  <si>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</si>
  <si>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</si>
  <si>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</si>
  <si>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</si>
  <si>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</si>
  <si>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</si>
  <si>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</si>
  <si>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</si>
  <si>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</si>
  <si>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</si>
  <si>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</si>
  <si>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</si>
  <si>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</si>
  <si>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</si>
  <si>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</si>
  <si>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</si>
  <si>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</si>
  <si>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</si>
  <si>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</si>
  <si>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</si>
  <si>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</si>
  <si>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</si>
  <si>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</si>
  <si>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</si>
  <si>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</si>
  <si>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</si>
  <si>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</si>
  <si>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</si>
  <si>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</si>
  <si>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</si>
  <si>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</si>
  <si>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</si>
  <si>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</si>
  <si>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</si>
  <si>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</si>
  <si>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</si>
  <si>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</si>
  <si>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</si>
  <si>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</si>
  <si>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</si>
  <si>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</si>
  <si>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</si>
  <si>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</si>
  <si>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</si>
  <si>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</si>
  <si>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</si>
  <si>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</si>
  <si>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</si>
  <si>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</si>
  <si>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</si>
  <si>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</si>
  <si>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</si>
  <si>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</si>
  <si>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</si>
  <si>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</si>
  <si>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</si>
  <si>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</si>
  <si>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</si>
  <si>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</si>
  <si>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</si>
  <si>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</si>
  <si>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</si>
  <si>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</si>
  <si>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</si>
  <si>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</si>
  <si>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</si>
  <si>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</si>
  <si>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</si>
  <si>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</si>
  <si>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</si>
  <si>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</si>
  <si>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</si>
  <si>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</si>
  <si>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</si>
  <si>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</si>
  <si>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</si>
  <si>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</si>
  <si>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</si>
  <si>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</si>
  <si>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</si>
  <si>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</si>
  <si>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</si>
  <si>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</si>
  <si>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</si>
  <si>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</si>
  <si>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</si>
  <si>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</si>
  <si>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</si>
  <si>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</si>
  <si>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</si>
  <si>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</si>
  <si>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</si>
  <si>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</si>
  <si>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</si>
  <si>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</si>
  <si>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</si>
  <si>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</si>
  <si>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</si>
  <si>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</si>
  <si>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</si>
  <si>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</si>
  <si>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</si>
  <si>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</si>
  <si>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</si>
  <si>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</si>
  <si>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</si>
  <si>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</si>
  <si>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</si>
  <si>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</si>
  <si>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</si>
  <si>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</si>
  <si>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</si>
  <si>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</si>
  <si>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</si>
  <si>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</si>
  <si>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</si>
  <si>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</si>
  <si>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</si>
  <si>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</si>
  <si>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</si>
  <si>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</si>
  <si>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</si>
  <si>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</si>
  <si>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</si>
  <si>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</si>
  <si>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</si>
  <si>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</si>
  <si>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</si>
  <si>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</si>
  <si>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</si>
  <si>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</si>
  <si>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</si>
  <si>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</si>
  <si>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</si>
  <si>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</si>
  <si>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</si>
  <si>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</si>
  <si>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</si>
  <si>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</si>
  <si>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</si>
  <si>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</si>
  <si>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</si>
  <si>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</si>
  <si>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</si>
  <si>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</si>
  <si>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</si>
  <si>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</si>
  <si>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</si>
  <si>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</si>
  <si>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</si>
  <si>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</si>
  <si>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</si>
  <si>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</si>
  <si>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</si>
  <si>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</si>
  <si>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</si>
  <si>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</si>
  <si>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</si>
  <si>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</si>
  <si>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</si>
  <si>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</si>
  <si>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</si>
  <si>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</si>
  <si>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</si>
  <si>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</si>
  <si>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</si>
  <si>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</si>
  <si>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</si>
  <si>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</si>
  <si>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</si>
  <si>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</si>
  <si>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</si>
  <si>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</si>
  <si>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</si>
  <si>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</si>
  <si>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</si>
  <si>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</si>
  <si>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</si>
  <si>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</si>
  <si>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</si>
  <si>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</si>
  <si>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</si>
  <si>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</si>
  <si>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</si>
  <si>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</si>
  <si>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</si>
  <si>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</si>
  <si>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</si>
  <si>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</si>
  <si>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</si>
  <si>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</si>
  <si>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</si>
  <si>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</si>
  <si>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</si>
  <si>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</si>
  <si>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</si>
  <si>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</si>
  <si>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</si>
  <si>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</si>
  <si>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</si>
  <si>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</si>
  <si>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</si>
  <si>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</si>
  <si>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</si>
  <si>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</si>
  <si>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</si>
  <si>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</si>
  <si>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</si>
  <si>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</si>
  <si>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</si>
  <si>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</si>
  <si>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</si>
  <si>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</si>
  <si>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</si>
  <si>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</si>
  <si>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</si>
  <si>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</si>
  <si>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</si>
  <si>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</si>
  <si>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</si>
  <si>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</si>
  <si>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</si>
  <si>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</si>
  <si>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</si>
  <si>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</si>
  <si>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</si>
  <si>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</si>
  <si>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</si>
  <si>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</si>
  <si>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</si>
  <si>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</si>
  <si>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</si>
  <si>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</si>
  <si>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</si>
  <si>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</si>
  <si>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</si>
  <si>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</si>
  <si>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</si>
  <si>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</si>
  <si>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</si>
  <si>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</si>
  <si>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</si>
  <si>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</si>
  <si>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</si>
  <si>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</si>
  <si>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</si>
  <si>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</si>
  <si>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</si>
  <si>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</si>
  <si>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</si>
  <si>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</si>
  <si>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</si>
  <si>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</si>
  <si>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</si>
  <si>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</si>
  <si>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</si>
  <si>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</si>
  <si>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</si>
  <si>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</si>
  <si>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</si>
  <si>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</si>
  <si>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</si>
  <si>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</si>
  <si>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</si>
  <si>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</si>
  <si>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</si>
  <si>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</si>
  <si>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</si>
  <si>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</si>
  <si>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</si>
  <si>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</si>
  <si>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</si>
  <si>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</si>
  <si>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</si>
  <si>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</si>
  <si>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</si>
  <si>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</si>
  <si>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</si>
  <si>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</si>
  <si>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</si>
  <si>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</si>
  <si>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</si>
  <si>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</si>
  <si>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</si>
  <si>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</si>
  <si>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</si>
  <si>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</si>
  <si>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</si>
  <si>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</si>
  <si>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</si>
  <si>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</si>
  <si>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</si>
  <si>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</si>
  <si>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</si>
  <si>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</si>
  <si>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</si>
  <si>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</si>
  <si>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</si>
  <si>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</si>
  <si>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</si>
  <si>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</si>
  <si>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</si>
  <si>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</si>
  <si>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</si>
  <si>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</si>
  <si>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</si>
  <si>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</si>
  <si>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</si>
  <si>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</si>
  <si>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</si>
  <si>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</si>
  <si>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</si>
  <si>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</si>
  <si>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</si>
  <si>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</si>
  <si>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</si>
  <si>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</si>
  <si>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</si>
  <si>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</si>
  <si>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</si>
  <si>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</si>
  <si>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</si>
  <si>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</si>
  <si>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</si>
  <si>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</si>
  <si>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</si>
  <si>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</si>
  <si>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</si>
  <si>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</si>
  <si>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</si>
  <si>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</si>
  <si>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</si>
  <si>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</si>
  <si>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</si>
  <si>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</si>
  <si>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</si>
  <si>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</si>
  <si>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</si>
  <si>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</si>
  <si>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</si>
  <si>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</si>
  <si>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</si>
  <si>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</si>
  <si>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</si>
  <si>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</si>
  <si>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</si>
  <si>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</si>
  <si>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</si>
  <si>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</si>
  <si>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</si>
  <si>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</si>
  <si>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</si>
  <si>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</si>
  <si>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</si>
  <si>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</si>
  <si>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</si>
  <si>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</si>
  <si>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</si>
  <si>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</si>
  <si>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</si>
  <si>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</si>
  <si>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</si>
  <si>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</si>
  <si>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</si>
  <si>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</si>
  <si>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</si>
  <si>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</si>
  <si>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</si>
  <si>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</si>
  <si>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</si>
  <si>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</si>
  <si>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</si>
  <si>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</si>
  <si>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</si>
  <si>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</si>
  <si>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</si>
  <si>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</si>
  <si>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</si>
  <si>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</si>
  <si>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</si>
  <si>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</si>
  <si>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</si>
  <si>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</si>
  <si>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</si>
  <si>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</si>
  <si>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</si>
  <si>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</si>
  <si>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</si>
  <si>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</si>
  <si>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</si>
  <si>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</si>
  <si>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</si>
  <si>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</si>
  <si>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</si>
  <si>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</si>
  <si>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</si>
  <si>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</si>
  <si>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</si>
  <si>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</si>
  <si>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</si>
  <si>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</si>
  <si>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</si>
  <si>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</si>
  <si>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</si>
  <si>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</si>
  <si>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</si>
  <si>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</si>
  <si>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</si>
  <si>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</si>
  <si>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</si>
  <si>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</si>
  <si>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</si>
  <si>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</si>
  <si>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</si>
  <si>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</si>
  <si>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</si>
  <si>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</si>
  <si>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</si>
  <si>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</si>
  <si>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</si>
  <si>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</si>
  <si>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</si>
  <si>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</si>
  <si>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</si>
  <si>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</si>
  <si>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</si>
  <si>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</si>
  <si>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</si>
  <si>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</si>
  <si>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</si>
  <si>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</si>
  <si>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</si>
  <si>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</si>
  <si>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</si>
  <si>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</si>
  <si>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</si>
  <si>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</si>
  <si>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</si>
  <si>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</si>
  <si>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</si>
  <si>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</si>
  <si>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</si>
  <si>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</si>
  <si>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</si>
  <si>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</si>
  <si>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</si>
  <si>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</si>
  <si>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</si>
  <si>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</si>
  <si>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</si>
  <si>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</si>
  <si>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</si>
  <si>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</si>
  <si>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</si>
  <si>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</si>
  <si>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</si>
  <si>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</si>
  <si>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</si>
  <si>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</si>
  <si>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</si>
  <si>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</si>
  <si>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</si>
  <si>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</si>
  <si>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</si>
  <si>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</si>
  <si>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</si>
  <si>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</si>
  <si>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</si>
  <si>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</si>
  <si>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</si>
  <si>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</si>
  <si>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</si>
  <si>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</si>
  <si>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</si>
  <si>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</si>
  <si>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</si>
  <si>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</si>
  <si>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</si>
  <si>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</si>
  <si>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</si>
  <si>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</si>
  <si>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</si>
  <si>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</si>
  <si>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</si>
  <si>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</si>
  <si>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</si>
  <si>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</si>
  <si>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</si>
  <si>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</si>
  <si>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</si>
  <si>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</si>
  <si>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</si>
  <si>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</si>
  <si>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</si>
  <si>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</si>
  <si>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</si>
  <si>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</si>
  <si>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</si>
  <si>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</si>
  <si>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</si>
  <si>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</si>
  <si>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</si>
  <si>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</si>
  <si>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</si>
  <si>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</si>
  <si>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</si>
  <si>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</si>
  <si>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</si>
  <si>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</si>
  <si>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</si>
  <si>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</si>
  <si>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</si>
  <si>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</si>
  <si>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</si>
  <si>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</si>
  <si>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</si>
  <si>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</si>
  <si>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</si>
  <si>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</si>
  <si>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</si>
  <si>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</si>
  <si>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</si>
  <si>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</si>
  <si>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</si>
  <si>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</si>
  <si>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</si>
  <si>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</si>
  <si>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</si>
  <si>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</si>
  <si>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</si>
  <si>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</si>
  <si>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</si>
  <si>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</si>
  <si>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</si>
  <si>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</si>
  <si>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</si>
  <si>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</si>
  <si>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</si>
  <si>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</si>
  <si>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</si>
  <si>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</si>
  <si>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</si>
  <si>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</si>
  <si>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</si>
  <si>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</si>
  <si>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</si>
  <si>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</si>
  <si>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</si>
  <si>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</si>
  <si>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</si>
  <si>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</si>
  <si>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</si>
  <si>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</si>
  <si>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</si>
  <si>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</si>
  <si>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</si>
  <si>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</si>
  <si>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</si>
  <si>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</si>
  <si>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</si>
  <si>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</si>
  <si>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</si>
  <si>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</si>
  <si>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</si>
  <si>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</si>
  <si>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</si>
  <si>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</si>
  <si>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</si>
  <si>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</si>
  <si>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</si>
  <si>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</si>
  <si>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</si>
  <si>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</si>
  <si>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</si>
  <si>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</si>
  <si>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</si>
  <si>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</si>
  <si>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</si>
  <si>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</si>
  <si>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</si>
  <si>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</si>
  <si>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</si>
  <si>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</si>
  <si>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</si>
  <si>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</si>
  <si>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</si>
  <si>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</si>
  <si>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</si>
  <si>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</si>
  <si>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</si>
  <si>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</si>
  <si>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</si>
  <si>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</si>
  <si>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</si>
  <si>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</si>
  <si>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</si>
  <si>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</si>
  <si>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</si>
  <si>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</si>
  <si>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</si>
  <si>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</si>
  <si>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</si>
  <si>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</si>
  <si>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</si>
  <si>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</si>
  <si>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</si>
  <si>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</si>
  <si>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</si>
  <si>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</si>
  <si>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</si>
  <si>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</si>
  <si>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</si>
  <si>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</si>
  <si>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</si>
  <si>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</si>
  <si>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</si>
  <si>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</si>
  <si>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</si>
  <si>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</si>
  <si>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</si>
  <si>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</si>
  <si>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</si>
  <si>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</si>
  <si>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</si>
  <si>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</si>
  <si>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</si>
  <si>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</si>
  <si>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</si>
  <si>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</si>
  <si>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</si>
  <si>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</si>
  <si>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</si>
  <si>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</si>
  <si>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</si>
  <si>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</si>
  <si>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</si>
  <si>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</si>
  <si>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</si>
  <si>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</si>
  <si>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</si>
  <si>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</si>
  <si>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</si>
  <si>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</si>
  <si>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</si>
  <si>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</si>
  <si>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</si>
  <si>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</si>
  <si>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</si>
  <si>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</si>
  <si>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</si>
  <si>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</si>
  <si>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</si>
  <si>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</si>
  <si>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</si>
  <si>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</si>
  <si>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</si>
  <si>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</si>
  <si>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</si>
  <si>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</si>
  <si>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</si>
  <si>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</si>
  <si>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</si>
  <si>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</si>
  <si>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</si>
  <si>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</si>
  <si>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</si>
  <si>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</si>
  <si>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</si>
  <si>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</si>
  <si>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</si>
  <si>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</si>
  <si>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</si>
  <si>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</si>
  <si>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</si>
  <si>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</si>
  <si>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</si>
  <si>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</si>
  <si>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</si>
  <si>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</si>
  <si>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</si>
  <si>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</si>
  <si>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</si>
  <si>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</si>
  <si>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</si>
  <si>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</si>
  <si>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</si>
  <si>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</si>
  <si>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</si>
  <si>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</si>
  <si>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</si>
  <si>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</si>
  <si>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</si>
  <si>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</si>
  <si>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</si>
  <si>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</si>
  <si>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</si>
  <si>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</si>
  <si>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</si>
  <si>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</si>
  <si>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</si>
  <si>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</si>
  <si>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</si>
  <si>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</si>
  <si>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</si>
  <si>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</si>
  <si>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</si>
  <si>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</si>
  <si>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</si>
  <si>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</si>
  <si>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</si>
  <si>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</si>
  <si>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</si>
  <si>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</si>
  <si>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</si>
  <si>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</si>
  <si>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</si>
  <si>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</si>
  <si>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</si>
  <si>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</si>
  <si>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</si>
  <si>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</si>
  <si>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</si>
  <si>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</si>
  <si>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</si>
  <si>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</si>
  <si>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</si>
  <si>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</si>
  <si>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</si>
  <si>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</si>
  <si>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</si>
  <si>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</si>
  <si>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</si>
  <si>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</si>
  <si>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</si>
  <si>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</si>
  <si>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</si>
  <si>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</si>
  <si>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</si>
  <si>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</si>
  <si>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</si>
  <si>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</si>
  <si>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</si>
  <si>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</si>
  <si>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</si>
  <si>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</si>
  <si>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</si>
  <si>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</si>
  <si>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</si>
  <si>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</si>
  <si>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</si>
  <si>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</si>
  <si>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</si>
  <si>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</si>
  <si>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</si>
  <si>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</si>
  <si>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</si>
  <si>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</si>
  <si>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</si>
  <si>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</si>
  <si>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</si>
  <si>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</si>
  <si>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</si>
  <si>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</si>
  <si>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</si>
  <si>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</si>
  <si>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</si>
  <si>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</si>
  <si>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</si>
  <si>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</si>
  <si>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</si>
  <si>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</si>
  <si>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</si>
  <si>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</si>
  <si>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</si>
  <si>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</si>
  <si>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</si>
  <si>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</si>
  <si>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</si>
  <si>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</si>
  <si>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</si>
  <si>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</si>
  <si>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</si>
  <si>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</si>
  <si>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</si>
  <si>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</si>
  <si>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</si>
  <si>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</si>
  <si>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</si>
  <si>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</si>
  <si>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</si>
  <si>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</si>
  <si>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</si>
  <si>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</si>
  <si>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</si>
  <si>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</si>
  <si>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</si>
  <si>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</si>
  <si>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</si>
  <si>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</si>
  <si>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</si>
  <si>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</si>
  <si>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</si>
  <si>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</si>
  <si>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</si>
  <si>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</si>
  <si>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</si>
  <si>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</si>
  <si>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</si>
  <si>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</si>
  <si>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</si>
  <si>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</si>
  <si>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</si>
  <si>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</si>
  <si>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</si>
  <si>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</si>
  <si>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</si>
  <si>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</si>
  <si>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</si>
  <si>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</si>
  <si>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</si>
  <si>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</si>
  <si>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</si>
  <si>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</si>
  <si>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</si>
  <si>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</si>
  <si>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</si>
  <si>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</si>
  <si>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</si>
  <si>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</si>
  <si>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</si>
  <si>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</si>
  <si>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</si>
  <si>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</si>
  <si>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</si>
  <si>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</si>
  <si>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</si>
  <si>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</si>
  <si>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</si>
  <si>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</si>
  <si>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</si>
  <si>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</si>
  <si>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</si>
  <si>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</si>
  <si>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</si>
  <si>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</si>
  <si>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</si>
  <si>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</si>
  <si>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</si>
  <si>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</si>
  <si>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</si>
  <si>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</si>
  <si>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</si>
  <si>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</si>
  <si>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</si>
  <si>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</si>
  <si>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</si>
  <si>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</si>
  <si>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</si>
  <si>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</si>
  <si>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</si>
  <si>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</si>
  <si>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</si>
  <si>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</si>
  <si>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</si>
  <si>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</si>
  <si>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</si>
  <si>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</si>
  <si>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</si>
  <si>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</si>
  <si>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</si>
  <si>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</si>
  <si>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</si>
  <si>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</si>
  <si>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</si>
  <si>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</si>
  <si>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</si>
  <si>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</si>
  <si>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</si>
  <si>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</si>
  <si>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</si>
  <si>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</si>
  <si>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</si>
  <si>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</si>
  <si>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</si>
  <si>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</si>
  <si>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</si>
  <si>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</si>
  <si>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</si>
  <si>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</si>
  <si>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</si>
  <si>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</si>
  <si>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</si>
  <si>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</si>
  <si>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</si>
  <si>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</si>
  <si>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</si>
  <si>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</si>
  <si>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</si>
  <si>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</si>
  <si>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</si>
  <si>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</si>
  <si>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</si>
  <si>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</si>
  <si>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</si>
  <si>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</si>
  <si>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</si>
  <si>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</si>
  <si>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</si>
  <si>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</si>
  <si>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</si>
  <si>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</si>
  <si>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</si>
  <si>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</si>
  <si>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</si>
  <si>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</si>
  <si>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</si>
  <si>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</si>
  <si>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</si>
  <si>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</si>
  <si>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</si>
  <si>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</si>
  <si>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</si>
  <si>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</si>
  <si>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</si>
  <si>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</si>
  <si>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</si>
  <si>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</si>
  <si>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</si>
  <si>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</si>
  <si>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</si>
  <si>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</si>
  <si>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</si>
  <si>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</si>
  <si>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</si>
  <si>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</si>
  <si>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</si>
  <si>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</si>
  <si>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</si>
  <si>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</si>
  <si>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</si>
  <si>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</si>
  <si>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</si>
  <si>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</si>
  <si>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</si>
  <si>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</si>
  <si>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</si>
  <si>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</si>
  <si>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</si>
  <si>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</si>
  <si>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</si>
  <si>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</si>
  <si>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</si>
  <si>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</si>
  <si>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</si>
  <si>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</si>
  <si>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</si>
  <si>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</si>
  <si>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</si>
  <si>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</si>
  <si>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</si>
  <si>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</si>
  <si>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</si>
  <si>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</si>
  <si>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</si>
  <si>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</si>
  <si>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</si>
  <si>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</si>
  <si>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</si>
  <si>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</si>
  <si>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</si>
  <si>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</si>
  <si>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</si>
  <si>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</si>
  <si>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</si>
  <si>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</si>
  <si>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</si>
  <si>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</si>
  <si>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</si>
  <si>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</si>
  <si>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</si>
  <si>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</si>
  <si>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</si>
  <si>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</si>
  <si>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</si>
  <si>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</si>
  <si>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</si>
  <si>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</si>
  <si>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</si>
  <si>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</si>
  <si>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</si>
  <si>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</si>
  <si>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</si>
  <si>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</si>
  <si>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</si>
  <si>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</si>
  <si>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</si>
  <si>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</si>
  <si>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</si>
  <si>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</si>
  <si>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</si>
  <si>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</si>
  <si>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</si>
  <si>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</si>
  <si>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</si>
  <si>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</si>
  <si>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</si>
  <si>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</si>
  <si>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</si>
  <si>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</si>
  <si>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</si>
  <si>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</si>
  <si>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</si>
  <si>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</si>
  <si>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</si>
  <si>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</si>
  <si>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</si>
  <si>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</si>
  <si>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</si>
  <si>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</si>
  <si>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</si>
  <si>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</si>
  <si>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</si>
  <si>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</si>
  <si>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</si>
  <si>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</si>
  <si>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</si>
  <si>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</si>
  <si>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</si>
  <si>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</si>
  <si>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</si>
  <si>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</si>
  <si>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</si>
  <si>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</si>
  <si>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</si>
  <si>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</si>
  <si>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</si>
  <si>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</si>
  <si>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</si>
  <si>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</si>
  <si>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</si>
  <si>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</si>
  <si>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</si>
  <si>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</si>
  <si>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</si>
  <si>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</si>
  <si>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</si>
  <si>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</si>
  <si>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</si>
  <si>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</si>
  <si>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</si>
  <si>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</si>
  <si>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</si>
  <si>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</si>
  <si>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</si>
  <si>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</si>
  <si>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</si>
  <si>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</si>
  <si>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</si>
  <si>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</si>
  <si>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</si>
  <si>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</si>
  <si>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</si>
  <si>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</si>
  <si>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</si>
  <si>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</si>
  <si>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</si>
  <si>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</si>
  <si>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</si>
  <si>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</si>
  <si>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</si>
  <si>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</si>
  <si>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</si>
  <si>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</si>
  <si>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</si>
  <si>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</si>
  <si>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</si>
  <si>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</si>
  <si>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</si>
  <si>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</si>
  <si>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</si>
  <si>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</si>
  <si>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</si>
  <si>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</si>
  <si>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</si>
  <si>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</si>
  <si>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</si>
  <si>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</si>
  <si>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</si>
  <si>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</si>
  <si>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</si>
  <si>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</si>
  <si>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</si>
  <si>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</si>
  <si>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</si>
  <si>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</si>
  <si>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</si>
  <si>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</si>
  <si>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</si>
  <si>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</si>
  <si>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</si>
  <si>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</si>
  <si>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</si>
  <si>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</si>
  <si>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</si>
  <si>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</si>
  <si>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</si>
  <si>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</si>
  <si>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</si>
  <si>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</si>
  <si>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</si>
  <si>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</si>
  <si>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</si>
  <si>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</si>
  <si>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</si>
  <si>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</si>
  <si>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</si>
  <si>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</si>
  <si>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</si>
  <si>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</si>
  <si>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</si>
  <si>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</si>
  <si>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</si>
  <si>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</si>
  <si>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</si>
  <si>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</si>
  <si>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</si>
  <si>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</si>
  <si>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</si>
  <si>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</si>
  <si>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</si>
  <si>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</si>
  <si>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</si>
  <si>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</si>
  <si>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</si>
  <si>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</si>
  <si>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</si>
  <si>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</si>
  <si>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</si>
  <si>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</si>
  <si>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</si>
  <si>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</si>
  <si>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</si>
  <si>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</si>
  <si>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</si>
  <si>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</si>
  <si>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</si>
  <si>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</si>
  <si>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</si>
  <si>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</si>
  <si>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</si>
  <si>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</si>
  <si>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</si>
  <si>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</si>
  <si>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</si>
  <si>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</si>
  <si>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</si>
  <si>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</si>
  <si>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</si>
  <si>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</si>
  <si>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</si>
  <si>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</si>
  <si>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</si>
  <si>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</si>
  <si>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</si>
  <si>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</si>
  <si>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</si>
  <si>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</si>
  <si>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</si>
  <si>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</si>
  <si>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</si>
  <si>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</si>
  <si>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</si>
  <si>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</si>
  <si>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</si>
  <si>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</si>
  <si>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</si>
  <si>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</si>
  <si>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</si>
  <si>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</si>
  <si>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</si>
  <si>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</si>
  <si>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</si>
  <si>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</si>
  <si>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</si>
  <si>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</si>
  <si>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</si>
  <si>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</si>
  <si>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</si>
  <si>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</si>
  <si>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</si>
  <si>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</si>
  <si>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</si>
  <si>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</si>
  <si>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</si>
  <si>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</si>
  <si>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</si>
  <si>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</si>
  <si>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</si>
  <si>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</si>
  <si>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</si>
  <si>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</si>
  <si>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</si>
  <si>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</si>
  <si>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</si>
  <si>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</si>
  <si>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</si>
  <si>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</si>
  <si>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</si>
  <si>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</si>
  <si>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</si>
  <si>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</si>
  <si>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</si>
  <si>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</si>
  <si>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</si>
  <si>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</si>
  <si>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</si>
  <si>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</si>
  <si>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</si>
  <si>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</si>
  <si>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</si>
  <si>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</si>
  <si>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</si>
  <si>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</si>
  <si>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</si>
  <si>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</si>
  <si>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</si>
  <si>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</si>
  <si>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</si>
  <si>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</si>
  <si>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</si>
  <si>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</si>
  <si>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</si>
  <si>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</si>
  <si>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</si>
  <si>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</si>
  <si>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</si>
  <si>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</si>
  <si>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</si>
  <si>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</si>
  <si>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</si>
  <si>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</si>
  <si>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</si>
  <si>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</si>
  <si>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</si>
  <si>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</si>
  <si>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</si>
  <si>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</si>
  <si>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</si>
  <si>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</si>
  <si>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</si>
  <si>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</si>
  <si>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</si>
  <si>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</si>
  <si>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</si>
  <si>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</si>
  <si>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</si>
  <si>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</si>
  <si>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</si>
  <si>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</si>
  <si>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</si>
  <si>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</si>
  <si>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</si>
  <si>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</si>
  <si>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</si>
  <si>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</si>
  <si>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</si>
  <si>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</si>
  <si>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</si>
  <si>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</si>
  <si>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</si>
  <si>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</si>
  <si>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</si>
  <si>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</si>
  <si>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</si>
  <si>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</si>
  <si>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</si>
  <si>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</si>
  <si>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</si>
  <si>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</si>
  <si>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</si>
  <si>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</si>
  <si>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</si>
  <si>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</si>
  <si>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</si>
  <si>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</si>
  <si>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</si>
  <si>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</si>
  <si>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</si>
  <si>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</si>
  <si>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</si>
  <si>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</si>
  <si>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</si>
  <si>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</si>
  <si>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</si>
  <si>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</si>
  <si>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</si>
  <si>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</si>
  <si>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</si>
  <si>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</si>
  <si>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</si>
  <si>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</si>
  <si>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</si>
  <si>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</si>
  <si>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</si>
  <si>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</si>
  <si>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</si>
  <si>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</si>
  <si>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</si>
  <si>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</si>
  <si>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</si>
  <si>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</si>
  <si>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</si>
  <si>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</si>
  <si>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</si>
  <si>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</si>
  <si>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</si>
  <si>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</si>
  <si>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</si>
  <si>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</si>
  <si>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</si>
  <si>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</si>
  <si>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</si>
  <si>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</si>
  <si>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</si>
  <si>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</si>
  <si>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</si>
  <si>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</si>
  <si>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</si>
  <si>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</si>
  <si>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</si>
  <si>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</si>
  <si>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</si>
  <si>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</si>
  <si>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</si>
  <si>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</si>
  <si>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</si>
  <si>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</si>
  <si>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</si>
  <si>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</si>
  <si>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</si>
  <si>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</si>
  <si>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</si>
  <si>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</si>
  <si>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</si>
  <si>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</si>
  <si>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</si>
  <si>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</si>
  <si>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</si>
  <si>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</si>
  <si>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</si>
  <si>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</si>
  <si>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</si>
  <si>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</si>
  <si>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</si>
  <si>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</si>
  <si>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</si>
  <si>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</si>
  <si>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</si>
  <si>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</si>
  <si>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</si>
  <si>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</si>
  <si>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</si>
  <si>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</si>
  <si>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</si>
  <si>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</si>
  <si>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</si>
  <si>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</si>
  <si>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</si>
  <si>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</si>
  <si>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</si>
  <si>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</si>
  <si>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</si>
  <si>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</si>
  <si>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</si>
  <si>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</si>
  <si>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</si>
  <si>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</si>
  <si>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</si>
  <si>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</si>
  <si>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</si>
  <si>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</si>
  <si>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</si>
  <si>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</si>
  <si>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</si>
  <si>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</si>
  <si>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</si>
  <si>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</si>
  <si>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</si>
  <si>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</si>
  <si>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</si>
  <si>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</si>
  <si>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</si>
  <si>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</si>
  <si>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</si>
  <si>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</si>
  <si>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</si>
  <si>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</si>
  <si>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</si>
  <si>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</si>
  <si>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</si>
  <si>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</si>
  <si>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</si>
  <si>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</si>
  <si>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</si>
  <si>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</si>
  <si>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</si>
  <si>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</si>
  <si>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</si>
  <si>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</si>
  <si>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</si>
  <si>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</si>
  <si>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</si>
  <si>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</si>
  <si>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</si>
  <si>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</si>
  <si>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</si>
  <si>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</si>
  <si>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</si>
  <si>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</si>
  <si>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</si>
  <si>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</si>
  <si>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</si>
  <si>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</si>
  <si>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</si>
  <si>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</si>
  <si>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</si>
  <si>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</si>
  <si>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</si>
  <si>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</si>
  <si>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</si>
  <si>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</si>
  <si>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</si>
  <si>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</si>
  <si>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</si>
  <si>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</si>
  <si>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</si>
  <si>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</si>
  <si>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</si>
  <si>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</si>
  <si>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</si>
  <si>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</si>
  <si>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</si>
  <si>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</si>
  <si>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</si>
  <si>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</si>
  <si>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</si>
  <si>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</si>
  <si>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</si>
  <si>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</si>
  <si>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</si>
  <si>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</si>
  <si>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</si>
  <si>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</si>
  <si>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</si>
  <si>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</si>
  <si>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</si>
  <si>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</si>
  <si>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</si>
  <si>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</si>
  <si>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</si>
  <si>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</si>
  <si>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</si>
  <si>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</si>
  <si>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</si>
  <si>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</si>
  <si>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</si>
  <si>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</si>
  <si>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</si>
  <si>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</si>
  <si>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</si>
  <si>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</si>
  <si>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</si>
  <si>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</si>
  <si>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</si>
  <si>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</si>
  <si>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</si>
  <si>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</si>
  <si>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</si>
  <si>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</si>
  <si>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</si>
  <si>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</si>
  <si>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</si>
  <si>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</si>
  <si>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</si>
  <si>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</si>
  <si>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</si>
  <si>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</si>
  <si>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</si>
  <si>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</si>
  <si>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</si>
  <si>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</si>
  <si>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</si>
  <si>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</si>
  <si>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</si>
  <si>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</si>
  <si>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</si>
  <si>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</si>
  <si>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</si>
  <si>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</si>
  <si>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</si>
  <si>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</si>
  <si>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</si>
  <si>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</si>
  <si>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</si>
  <si>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</si>
  <si>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</si>
  <si>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</si>
  <si>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</si>
  <si>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</si>
  <si>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</si>
  <si>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</si>
  <si>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</si>
  <si>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</si>
  <si>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</si>
  <si>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</si>
  <si>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</si>
  <si>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</si>
  <si>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</si>
  <si>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</si>
  <si>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</si>
  <si>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</si>
  <si>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</si>
  <si>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</si>
  <si>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</si>
  <si>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</si>
  <si>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</si>
  <si>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</si>
  <si>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</si>
  <si>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</si>
  <si>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</si>
  <si>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</si>
  <si>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</si>
  <si>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</si>
  <si>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</si>
  <si>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</si>
  <si>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</si>
  <si>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</si>
  <si>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</si>
  <si>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</si>
  <si>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</si>
  <si>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</si>
  <si>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</si>
  <si>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</si>
  <si>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</si>
  <si>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</si>
  <si>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</si>
  <si>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</si>
  <si>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</si>
  <si>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</si>
  <si>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</si>
  <si>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</si>
  <si>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</si>
  <si>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</si>
  <si>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</si>
  <si>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</si>
  <si>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</si>
  <si>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</si>
  <si>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</si>
  <si>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</si>
  <si>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</si>
  <si>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</si>
  <si>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</si>
  <si>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</si>
  <si>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</si>
  <si>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</si>
  <si>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</si>
  <si>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</si>
  <si>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</si>
  <si>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</si>
  <si>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</si>
  <si>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</si>
  <si>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</si>
  <si>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</si>
  <si>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</si>
  <si>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</si>
  <si>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</si>
  <si>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</si>
  <si>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</si>
  <si>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</si>
  <si>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</si>
  <si>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</si>
  <si>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</si>
  <si>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</si>
  <si>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</si>
  <si>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</si>
  <si>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</si>
  <si>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</si>
  <si>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</si>
  <si>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</si>
  <si>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</si>
  <si>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</si>
  <si>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</si>
  <si>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</si>
  <si>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</si>
  <si>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</si>
  <si>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</si>
  <si>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</si>
  <si>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</si>
  <si>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</si>
  <si>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</si>
  <si>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</si>
  <si>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</si>
  <si>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</si>
  <si>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</si>
  <si>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</si>
  <si>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</si>
  <si>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</si>
  <si>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</si>
  <si>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</si>
  <si>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</si>
  <si>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</si>
  <si>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</si>
  <si>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</si>
  <si>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</si>
  <si>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</si>
  <si>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</si>
  <si>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</si>
  <si>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</si>
  <si>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</si>
  <si>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</si>
  <si>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</si>
  <si>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</si>
  <si>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</si>
  <si>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</si>
  <si>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</si>
  <si>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</si>
  <si>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</si>
  <si>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</si>
  <si>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</si>
  <si>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</si>
  <si>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</si>
  <si>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</si>
  <si>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</si>
  <si>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</si>
  <si>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</si>
  <si>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</si>
  <si>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</si>
  <si>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</si>
  <si>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</si>
  <si>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</si>
  <si>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</si>
  <si>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</si>
  <si>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</si>
  <si>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</si>
  <si>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</si>
  <si>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</si>
  <si>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</si>
  <si>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</si>
  <si>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</si>
  <si>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</si>
  <si>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</si>
  <si>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</si>
  <si>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</si>
  <si>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</si>
  <si>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</si>
  <si>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</si>
  <si>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</si>
  <si>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</si>
  <si>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</si>
  <si>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</si>
  <si>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</si>
  <si>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</si>
  <si>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</si>
  <si>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</si>
  <si>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</si>
  <si>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</si>
  <si>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</si>
  <si>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</si>
  <si>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</si>
  <si>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</si>
  <si>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</si>
  <si>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</si>
  <si>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</si>
  <si>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</si>
  <si>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</si>
  <si>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</si>
  <si>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</si>
  <si>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</si>
  <si>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</si>
  <si>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</si>
  <si>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</si>
  <si>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</si>
  <si>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</si>
  <si>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</si>
  <si>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</si>
  <si>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</si>
  <si>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</si>
  <si>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</si>
  <si>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</si>
  <si>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</si>
  <si>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</si>
  <si>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</si>
  <si>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</si>
  <si>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</si>
  <si>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</si>
  <si>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</si>
  <si>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</si>
  <si>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</si>
  <si>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</si>
  <si>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</si>
  <si>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</si>
  <si>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</si>
  <si>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</si>
  <si>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</si>
  <si>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</si>
  <si>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</si>
  <si>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</si>
  <si>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</si>
  <si>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</si>
  <si>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</si>
  <si>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</si>
  <si>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</si>
  <si>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</si>
  <si>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</si>
  <si>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</si>
  <si>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</si>
  <si>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</si>
  <si>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</si>
  <si>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</si>
  <si>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</si>
  <si>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</si>
  <si>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</si>
  <si>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</si>
  <si>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</si>
  <si>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</si>
  <si>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</si>
  <si>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</si>
  <si>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</si>
  <si>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</si>
  <si>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</si>
  <si>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</si>
  <si>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</si>
  <si>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</si>
  <si>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</si>
  <si>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</si>
  <si>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</si>
  <si>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</si>
  <si>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</si>
  <si>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</si>
  <si>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</si>
  <si>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</si>
  <si>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</si>
  <si>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</si>
  <si>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</si>
  <si>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</si>
  <si>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</si>
  <si>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</si>
  <si>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</si>
  <si>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</si>
  <si>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</si>
  <si>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</si>
  <si>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</si>
  <si>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</si>
  <si>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</si>
  <si>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</si>
  <si>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</si>
  <si>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</si>
  <si>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</si>
  <si>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</si>
  <si>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</si>
  <si>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</si>
  <si>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</si>
  <si>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</si>
  <si>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</si>
  <si>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</si>
  <si>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</si>
  <si>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</si>
  <si>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</si>
  <si>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</si>
  <si>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</si>
  <si>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</si>
  <si>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</si>
  <si>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</si>
  <si>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</si>
  <si>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</si>
  <si>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</si>
  <si>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</si>
  <si>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</si>
  <si>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</si>
  <si>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</si>
  <si>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</si>
  <si>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</si>
  <si>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</si>
  <si>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</si>
  <si>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</si>
  <si>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</si>
  <si>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</si>
  <si>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</si>
  <si>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</si>
  <si>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</si>
  <si>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</si>
  <si>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</si>
  <si>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</si>
  <si>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</si>
  <si>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</si>
  <si>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</si>
  <si>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</si>
  <si>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</si>
  <si>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</si>
  <si>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</si>
  <si>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</si>
  <si>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</si>
  <si>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</si>
  <si>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</si>
  <si>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</si>
  <si>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</si>
  <si>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</si>
  <si>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</si>
  <si>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</si>
  <si>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</si>
  <si>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</si>
  <si>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</si>
  <si>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</si>
  <si>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</si>
  <si>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</si>
  <si>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</si>
  <si>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</si>
  <si>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</si>
  <si>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</si>
  <si>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</si>
  <si>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</si>
  <si>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</si>
  <si>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</si>
  <si>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</si>
  <si>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</si>
  <si>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</si>
  <si>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</si>
  <si>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</si>
  <si>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</si>
  <si>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</si>
  <si>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</si>
  <si>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</si>
  <si>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</si>
  <si>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</si>
  <si>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</si>
  <si>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</si>
  <si>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</si>
  <si>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</si>
  <si>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</si>
  <si>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</si>
  <si>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</si>
  <si>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</si>
  <si>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</si>
  <si>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</si>
  <si>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</si>
  <si>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</si>
  <si>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</si>
  <si>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</si>
  <si>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</si>
  <si>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</si>
  <si>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</si>
  <si>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</si>
  <si>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</si>
  <si>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</si>
  <si>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</si>
  <si>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</si>
  <si>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</si>
  <si>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</si>
  <si>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</si>
  <si>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</si>
  <si>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</si>
  <si>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</si>
  <si>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</si>
  <si>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</si>
  <si>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</si>
  <si>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</si>
  <si>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</si>
  <si>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</si>
  <si>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</si>
  <si>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</si>
  <si>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</si>
  <si>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</si>
  <si>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</si>
  <si>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</si>
  <si>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</si>
  <si>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</si>
  <si>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</si>
  <si>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</si>
  <si>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</si>
  <si>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</si>
  <si>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</si>
  <si>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</si>
  <si>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</si>
  <si>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</si>
  <si>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</si>
  <si>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</si>
  <si>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</si>
  <si>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</si>
  <si>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</si>
  <si>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</si>
  <si>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</si>
  <si>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</si>
  <si>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</si>
  <si>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</si>
  <si>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</si>
  <si>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</si>
  <si>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</si>
  <si>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</si>
  <si>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</si>
  <si>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</si>
  <si>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</si>
  <si>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</si>
  <si>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</si>
  <si>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</si>
  <si>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</si>
  <si>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</si>
  <si>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</si>
  <si>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</si>
  <si>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</si>
  <si>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</si>
  <si>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</si>
  <si>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</si>
  <si>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</si>
  <si>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</si>
  <si>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</si>
  <si>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</si>
  <si>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</si>
  <si>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</si>
  <si>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</si>
  <si>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</si>
  <si>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</si>
  <si>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</si>
  <si>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</si>
  <si>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</si>
  <si>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</si>
  <si>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</si>
  <si>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</si>
  <si>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</si>
  <si>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</si>
  <si>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</si>
  <si>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</si>
  <si>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</si>
  <si>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</si>
  <si>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</si>
  <si>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</si>
  <si>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</si>
  <si>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</si>
  <si>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</si>
  <si>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</si>
  <si>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</si>
  <si>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</si>
  <si>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</si>
  <si>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</si>
  <si>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</si>
  <si>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</si>
  <si>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</si>
  <si>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</si>
  <si>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</si>
  <si>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</si>
  <si>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</si>
  <si>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</si>
  <si>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</si>
  <si>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</si>
  <si>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</si>
  <si>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</si>
  <si>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</si>
  <si>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</si>
  <si>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</si>
  <si>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</si>
  <si>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</si>
  <si>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</si>
  <si>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</si>
  <si>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</si>
  <si>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</si>
  <si>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</si>
  <si>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</si>
  <si>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</si>
  <si>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</si>
  <si>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</si>
  <si>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</si>
  <si>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</si>
  <si>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</si>
  <si>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</si>
  <si>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</si>
  <si>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</si>
  <si>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</si>
  <si>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</si>
  <si>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</si>
  <si>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</si>
  <si>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</si>
  <si>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</si>
  <si>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</si>
  <si>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</si>
  <si>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</si>
  <si>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</si>
  <si>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</si>
  <si>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</si>
  <si>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</si>
  <si>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</si>
  <si>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</si>
  <si>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</si>
  <si>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</si>
  <si>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</si>
  <si>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</si>
  <si>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</si>
  <si>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</si>
  <si>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</si>
  <si>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</si>
  <si>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</si>
  <si>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</si>
  <si>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</si>
  <si>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</si>
  <si>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</si>
  <si>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</si>
  <si>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</si>
  <si>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</si>
  <si>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</si>
  <si>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</si>
  <si>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</si>
  <si>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</si>
  <si>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</si>
  <si>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</si>
  <si>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</si>
  <si>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</si>
  <si>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</si>
  <si>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</si>
  <si>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</si>
  <si>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</si>
  <si>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</si>
  <si>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</si>
  <si>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</si>
  <si>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</si>
  <si>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</si>
  <si>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</si>
  <si>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</si>
  <si>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</si>
  <si>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</si>
  <si>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</si>
  <si>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</si>
  <si>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</si>
  <si>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</si>
  <si>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</si>
  <si>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</si>
  <si>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</si>
  <si>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</si>
  <si>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</si>
  <si>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</si>
  <si>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</si>
  <si>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</si>
  <si>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</si>
  <si>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</si>
  <si>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</si>
  <si>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</si>
  <si>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</si>
  <si>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</si>
  <si>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</si>
  <si>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</si>
  <si>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</si>
  <si>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</si>
  <si>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</si>
  <si>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</si>
  <si>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</si>
  <si>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</si>
  <si>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</si>
  <si>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</si>
  <si>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</si>
  <si>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</si>
  <si>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</si>
  <si>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</si>
  <si>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</si>
  <si>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</si>
  <si>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</si>
  <si>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</si>
  <si>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</si>
  <si>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</si>
  <si>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</si>
  <si>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</si>
  <si>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</si>
  <si>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</si>
  <si>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</si>
  <si>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</si>
  <si>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</si>
  <si>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</si>
  <si>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</si>
  <si>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</si>
  <si>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</si>
  <si>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</si>
  <si>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</si>
  <si>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</si>
  <si>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</si>
  <si>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</si>
  <si>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</si>
  <si>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</si>
  <si>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</si>
  <si>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</si>
  <si>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</si>
  <si>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</si>
  <si>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</si>
  <si>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</si>
  <si>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</si>
  <si>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</si>
  <si>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</si>
  <si>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</si>
  <si>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</si>
  <si>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</si>
  <si>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</si>
  <si>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</si>
  <si>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</si>
  <si>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</si>
  <si>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</si>
  <si>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</si>
  <si>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</si>
  <si>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</si>
  <si>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</si>
  <si>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</si>
  <si>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</si>
  <si>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</si>
  <si>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</si>
  <si>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</si>
  <si>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</si>
  <si>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</si>
  <si>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</si>
  <si>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</si>
  <si>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</si>
  <si>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</si>
  <si>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</si>
  <si>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</si>
  <si>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</si>
  <si>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</si>
  <si>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</si>
  <si>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</si>
  <si>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</si>
  <si>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</si>
  <si>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</si>
  <si>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</si>
  <si>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</si>
  <si>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</si>
  <si>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</si>
  <si>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</si>
  <si>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</si>
  <si>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</si>
  <si>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</si>
  <si>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</si>
  <si>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</si>
  <si>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</si>
  <si>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</si>
  <si>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</si>
  <si>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</si>
  <si>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</si>
  <si>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</si>
  <si>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</si>
  <si>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</si>
  <si>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</si>
  <si>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</si>
  <si>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</si>
  <si>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</si>
  <si>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</si>
  <si>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</si>
  <si>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</si>
  <si>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</si>
  <si>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</si>
  <si>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</si>
  <si>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</si>
  <si>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</si>
  <si>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</si>
  <si>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</si>
  <si>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</si>
  <si>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</si>
  <si>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</si>
  <si>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</si>
  <si>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</si>
  <si>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</si>
  <si>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</si>
  <si>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</si>
  <si>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</si>
  <si>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</si>
  <si>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</si>
  <si>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</si>
  <si>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</si>
  <si>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</si>
  <si>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</si>
  <si>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</si>
  <si>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</si>
  <si>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</si>
  <si>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</si>
  <si>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</si>
  <si>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</si>
  <si>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</si>
  <si>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</si>
  <si>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</si>
  <si>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</si>
  <si>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</si>
  <si>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</si>
  <si>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</si>
  <si>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</si>
  <si>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</si>
  <si>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</si>
  <si>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</si>
  <si>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</si>
  <si>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</si>
  <si>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</si>
  <si>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</si>
  <si>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</si>
  <si>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</si>
  <si>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</si>
  <si>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</si>
  <si>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</si>
  <si>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</si>
  <si>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</si>
  <si>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</si>
  <si>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</si>
  <si>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</si>
  <si>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</si>
  <si>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</si>
  <si>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</si>
  <si>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</si>
  <si>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</si>
  <si>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</si>
  <si>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</si>
  <si>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</si>
  <si>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</si>
  <si>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</si>
  <si>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</si>
  <si>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</si>
  <si>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</si>
  <si>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</si>
  <si>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</si>
  <si>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</si>
  <si>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</si>
  <si>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</si>
  <si>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</si>
  <si>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</si>
  <si>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</si>
  <si>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</si>
  <si>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</si>
  <si>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</si>
  <si>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</si>
  <si>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</si>
  <si>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</si>
  <si>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</si>
  <si>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</si>
  <si>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</si>
  <si>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</si>
  <si>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</si>
  <si>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</si>
  <si>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</si>
  <si>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</si>
  <si>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</si>
  <si>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</si>
  <si>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</si>
  <si>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</si>
  <si>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</si>
  <si>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</si>
  <si>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</si>
  <si>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</si>
  <si>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</si>
  <si>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</si>
  <si>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</si>
  <si>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</si>
  <si>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</si>
  <si>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</si>
  <si>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</si>
  <si>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</si>
  <si>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</si>
  <si>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</si>
  <si>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</si>
  <si>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</si>
  <si>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</si>
  <si>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</si>
  <si>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</si>
  <si>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</si>
  <si>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</si>
  <si>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</si>
  <si>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</si>
  <si>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</si>
  <si>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</si>
  <si>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</si>
  <si>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</si>
  <si>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</si>
  <si>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</si>
  <si>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</si>
  <si>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</si>
  <si>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</si>
  <si>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</si>
  <si>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</si>
  <si>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</si>
  <si>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</si>
  <si>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</si>
  <si>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</si>
  <si>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</si>
  <si>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</si>
  <si>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</si>
  <si>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</si>
  <si>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</si>
  <si>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</si>
  <si>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</si>
  <si>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</si>
  <si>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</si>
  <si>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</si>
  <si>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</si>
  <si>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</si>
  <si>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</si>
  <si>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</si>
  <si>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</si>
  <si>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</si>
  <si>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</si>
  <si>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</si>
  <si>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</si>
  <si>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</si>
  <si>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</si>
  <si>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</si>
  <si>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</si>
  <si>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</si>
  <si>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</si>
  <si>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</si>
  <si>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</si>
  <si>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</si>
  <si>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</si>
  <si>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</si>
  <si>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</si>
  <si>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</si>
  <si>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</si>
  <si>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</si>
  <si>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</si>
  <si>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</si>
  <si>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</si>
  <si>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</si>
  <si>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</si>
  <si>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</si>
  <si>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</si>
  <si>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</si>
  <si>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</si>
  <si>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</si>
  <si>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</si>
  <si>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</si>
  <si>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</si>
  <si>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</si>
  <si>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</si>
  <si>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</si>
  <si>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</si>
  <si>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</si>
  <si>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</si>
  <si>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</si>
  <si>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</si>
  <si>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</si>
  <si>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</si>
  <si>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</si>
  <si>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</si>
  <si>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</si>
  <si>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</si>
  <si>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</si>
  <si>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</si>
  <si>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</si>
  <si>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</si>
  <si>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</si>
  <si>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</si>
  <si>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</si>
  <si>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</si>
  <si>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</si>
  <si>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</si>
  <si>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</si>
  <si>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</si>
  <si>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</si>
  <si>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</si>
  <si>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</si>
  <si>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</si>
  <si>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</si>
  <si>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</si>
  <si>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</si>
  <si>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</si>
  <si>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</si>
  <si>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</si>
  <si>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</si>
  <si>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</si>
  <si>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</si>
  <si>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</si>
  <si>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</si>
  <si>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</si>
  <si>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</si>
  <si>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</si>
  <si>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</si>
  <si>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</si>
  <si>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</si>
  <si>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</si>
  <si>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</si>
  <si>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</si>
  <si>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</si>
  <si>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</si>
  <si>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</si>
  <si>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</si>
  <si>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</si>
  <si>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</si>
  <si>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</si>
  <si>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</si>
  <si>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</si>
  <si>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</si>
  <si>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</si>
  <si>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</si>
  <si>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</si>
  <si>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</si>
  <si>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</si>
  <si>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</si>
  <si>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</si>
  <si>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</si>
  <si>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</si>
  <si>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</si>
  <si>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</si>
  <si>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</si>
  <si>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</si>
  <si>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</si>
  <si>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</si>
  <si>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</si>
  <si>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</si>
  <si>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</si>
  <si>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</si>
  <si>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</si>
  <si>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</si>
  <si>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</si>
  <si>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</si>
  <si>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</si>
  <si>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</si>
  <si>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</si>
  <si>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</si>
  <si>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</si>
  <si>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</si>
  <si>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</si>
  <si>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</si>
  <si>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</si>
  <si>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</si>
  <si>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</si>
  <si>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</si>
  <si>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</si>
  <si>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</si>
  <si>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</si>
  <si>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</si>
  <si>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</si>
  <si>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</si>
  <si>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</si>
  <si>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</si>
  <si>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</si>
  <si>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</si>
  <si>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</si>
  <si>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</si>
  <si>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</si>
  <si>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</si>
  <si>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</si>
  <si>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</si>
  <si>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Calle 50A #41-31</t>
  </si>
  <si>
    <t>Carrera 40B Calle 15-73</t>
  </si>
  <si>
    <t>direjecutiva@fundacionlasgolondrinas.org</t>
  </si>
  <si>
    <t>ATENDER A LA PRIMERA INFANCIA EN EL MARCO DE LA ESTRATEGIA DE CERO A SIEMPRE,  DE CONFORMIDAD CON LAS DIRECTRICES, LINEAMIENTOS Y PARAMETROS ESTABLECIDOS POR EL ICBF, ASI COMO REGUALR LAS RELACIONES ENTRE LAS PARTES DERIVADAS DE LA ENTREGA DE APORTES DEL ICBF AL CONTRATISTA PARA QUE ESTE ASUMA  CON SU PERSONAL Y BAJO SU EXCLUSIVA RESPONSABILIDAD DICHA ATENCIÓN.</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</si>
  <si>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</si>
  <si>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</si>
  <si>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Gabriela Teresita Santos García</t>
  </si>
  <si>
    <t>2021-5-10000092</t>
  </si>
  <si>
    <t>781-2013</t>
  </si>
  <si>
    <t>DEPARTAMENTO DE ANTIOQUIA</t>
  </si>
  <si>
    <t>4600003201</t>
  </si>
  <si>
    <t>325</t>
  </si>
  <si>
    <t>410</t>
  </si>
  <si>
    <t>AMALFI, 
SEGOVIA, 
YOLOMBO</t>
  </si>
  <si>
    <t>PRESTAR EL SERVICIO DE ATENCIÓN, EDUCACIÓN INIAL Y CUIDADO A NIÑOS Y NIÑAS MENORES DE 5 AÑOS, O HASTA SU INGRESO AL GRADO DE TRANSICIÓN. CON EL FIN DE PROMOVER EL DESARROLLO INTEGRAL DE LA PRIMERA INFANCIA CON CALIDAD, DE CONFORMIDAD CON LOS LINEAMIENTOS, EL MANUAL OPERATIVO Y LAS DIRECTRICES, PARÁMETROS Y ESTÁNDARES ESTABLECIDOS  POR EL ICBF, EN EL MARCO DE LA ESTRATEGIA DE ATENCIÓN INTEGARL "DE CERO A SIEMPRE".</t>
  </si>
  <si>
    <t>ATENDER A LA PRIMERA INFANCIA EN EL MARCO DE LA ESTRATEGIA "DE CERO A SIEMPRE", ESPECÍFICAMENTE A LOS NIÑOS Y NIÑAS MENORES DE CINCO (5) AÑOS DE FAMILIAS EN SITAUCIÓN DE VULNERABILIDAD DE CONFORMIDAD CON LAS DIRECTRICES, LINEAMIENTOS Y PARÁMETROS ESTABLECIDOS POR EL ICBF, ASÍ COMO DE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</si>
  <si>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ESTRATEGIA DE "CERO A SIEMPRE", ESPECÍFICAMENTE A LOS NIÑOS Y NIÑAS MENORES DE CINCO (5) AÑOS DE FAMILIAS EN SITUACIÓN DE VULNERABILIDAD DE CONFIRMADAD CON LAS DIRECTRICES, LINEAMIENTOS Y PARÁMETROS ESTABLECIDOS POR EL ICBF, ASÍ COMO REGULAR LAS RELACIONES ENTRE LAS PARTES DERIVADAS DE LA ENTREGA DE APORTES DE ICBF A LA ENTIDAD ADMINISTRADORA DE SERVICIO, EN LA MODALIDAD  DE HOGARES COMUNITARIOS DE BIENESTAR EN LAS SIGUIENTES FORMAS DE ATENCIÓN: FAMILIARES, MÚLTIPLES GRUPALES, EMPRESARIALES , JARDINES SOCIALES, Y EN LA MODALIDAD FAMI.</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</si>
  <si>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</si>
  <si>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AUNAR ESFUERZOS PARA LA PROMOCIÓN DEL DESARROLLO INFANTIL TEMPRANO EN LAS SUBREGIONES DEL MAGDALENA MEDIO, OCCIDENTE, SUROESTE, EN EL MUNICIPIO DE AMALFI  Y  YOLOMBÓ, BAJO LA MODALIDAD FAMILIAR O INSTITUCIONAL EN EL MARCO DE LA ESTRATEGIA DE CERO A SIEMPRE.</t>
  </si>
  <si>
    <t>AMALFI, ARMENIA MANTEQUILLA, CARACOLI, EBEJICO, SOPETRAN, TITIRIBI, URAMITA, BURITICA, CAICEDO, MACEO, CAÑASGORDAS, PUERTO BERRIO, PUERTO TRIUNFO, AMALFI, YOLOMBÓ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</si>
</sst>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70" zoomScaleNormal="7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2723</v>
      </c>
      <c r="D15" s="35"/>
      <c r="E15" s="35"/>
      <c r="F15" s="5"/>
      <c r="G15" s="32" t="s">
        <v>1168</v>
      </c>
      <c r="H15" s="102" t="s">
        <v>36</v>
      </c>
      <c r="I15" s="32" t="s">
        <v>2624</v>
      </c>
      <c r="J15" s="107" t="s">
        <v>2626</v>
      </c>
      <c r="L15" s="212" t="s">
        <v>8</v>
      </c>
      <c r="M15" s="21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9"/>
      <c r="I20" s="142" t="s">
        <v>36</v>
      </c>
      <c r="J20" s="143" t="s">
        <v>43</v>
      </c>
      <c r="K20" s="144">
        <v>1108486220</v>
      </c>
      <c r="L20" s="145">
        <v>44197</v>
      </c>
      <c r="M20" s="145">
        <v>44561</v>
      </c>
      <c r="N20" s="130">
        <f>+(M20-L20)/30</f>
        <v>12.133333333333333</v>
      </c>
      <c r="O20" s="133"/>
      <c r="U20" s="129"/>
      <c r="V20" s="104">
        <f ca="1">NOW()</f>
        <v>44193.960423611112</v>
      </c>
      <c r="W20" s="104">
        <f ca="1">NOW()</f>
        <v>44193.960423611112</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181" t="str">
        <f>VLOOKUP(B20,EAS!A2:B1439,2,0)</f>
        <v>FUNDACIÓN LAS GOLONDRINAS</v>
      </c>
      <c r="C38" s="181"/>
      <c r="D38" s="181"/>
      <c r="E38" s="181"/>
      <c r="F38" s="181"/>
      <c r="G38" s="5"/>
      <c r="H38" s="127"/>
      <c r="I38" s="193" t="s">
        <v>7</v>
      </c>
      <c r="J38" s="193"/>
      <c r="K38" s="193"/>
      <c r="L38" s="193"/>
      <c r="M38" s="193"/>
      <c r="N38" s="193"/>
      <c r="O38" s="128"/>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2715</v>
      </c>
      <c r="C48" s="111" t="s">
        <v>31</v>
      </c>
      <c r="D48" s="109" t="s">
        <v>2724</v>
      </c>
      <c r="E48" s="140">
        <v>41530</v>
      </c>
      <c r="F48" s="140">
        <v>41961</v>
      </c>
      <c r="G48" s="153">
        <f>IF(AND(E48&lt;&gt;"",F48&lt;&gt;""),((F48-E48)/30),"")</f>
        <v>14.366666666666667</v>
      </c>
      <c r="H48" s="113" t="s">
        <v>2719</v>
      </c>
      <c r="I48" s="112" t="s">
        <v>36</v>
      </c>
      <c r="J48" s="178" t="s">
        <v>2729</v>
      </c>
      <c r="K48" s="115">
        <v>2139006568</v>
      </c>
      <c r="L48" s="114" t="s">
        <v>1148</v>
      </c>
      <c r="M48" s="116">
        <v>1</v>
      </c>
      <c r="N48" s="114" t="s">
        <v>27</v>
      </c>
      <c r="O48" s="114" t="s">
        <v>26</v>
      </c>
      <c r="P48" s="78"/>
    </row>
    <row r="49" spans="1:16" s="6" customFormat="1" ht="24.75" customHeight="1" x14ac:dyDescent="0.25">
      <c r="A49" s="138">
        <v>2</v>
      </c>
      <c r="B49" s="110" t="s">
        <v>2715</v>
      </c>
      <c r="C49" s="111" t="s">
        <v>31</v>
      </c>
      <c r="D49" s="109">
        <v>308</v>
      </c>
      <c r="E49" s="140">
        <v>41656</v>
      </c>
      <c r="F49" s="140">
        <v>41973</v>
      </c>
      <c r="G49" s="153">
        <f t="shared" ref="G49:G50" si="2">IF(AND(E49&lt;&gt;"",F49&lt;&gt;""),((F49-E49)/30),"")</f>
        <v>10.566666666666666</v>
      </c>
      <c r="H49" s="113" t="s">
        <v>2732</v>
      </c>
      <c r="I49" s="112" t="s">
        <v>36</v>
      </c>
      <c r="J49" s="178" t="s">
        <v>43</v>
      </c>
      <c r="K49" s="115">
        <v>149995144</v>
      </c>
      <c r="L49" s="114" t="s">
        <v>1148</v>
      </c>
      <c r="M49" s="116">
        <v>1</v>
      </c>
      <c r="N49" s="114" t="s">
        <v>27</v>
      </c>
      <c r="O49" s="114" t="s">
        <v>26</v>
      </c>
      <c r="P49" s="78"/>
    </row>
    <row r="50" spans="1:16" s="6" customFormat="1" ht="24.75" customHeight="1" x14ac:dyDescent="0.25">
      <c r="A50" s="138">
        <v>3</v>
      </c>
      <c r="B50" s="110" t="s">
        <v>2715</v>
      </c>
      <c r="C50" s="111" t="s">
        <v>31</v>
      </c>
      <c r="D50" s="109">
        <v>958</v>
      </c>
      <c r="E50" s="140">
        <v>41996</v>
      </c>
      <c r="F50" s="140">
        <v>42369</v>
      </c>
      <c r="G50" s="153">
        <f t="shared" si="2"/>
        <v>12.433333333333334</v>
      </c>
      <c r="H50" s="118" t="s">
        <v>2733</v>
      </c>
      <c r="I50" s="112" t="s">
        <v>36</v>
      </c>
      <c r="J50" s="112" t="s">
        <v>2729</v>
      </c>
      <c r="K50" s="115">
        <v>1330731120</v>
      </c>
      <c r="L50" s="114" t="s">
        <v>1148</v>
      </c>
      <c r="M50" s="116">
        <v>1</v>
      </c>
      <c r="N50" s="114" t="s">
        <v>27</v>
      </c>
      <c r="O50" s="114" t="s">
        <v>26</v>
      </c>
      <c r="P50" s="78"/>
    </row>
    <row r="51" spans="1:16" s="6" customFormat="1" ht="24.75" customHeight="1" outlineLevel="1" x14ac:dyDescent="0.25">
      <c r="A51" s="138">
        <v>4</v>
      </c>
      <c r="B51" s="110" t="s">
        <v>2725</v>
      </c>
      <c r="C51" s="111" t="s">
        <v>31</v>
      </c>
      <c r="D51" s="109" t="s">
        <v>2726</v>
      </c>
      <c r="E51" s="140">
        <v>42061</v>
      </c>
      <c r="F51" s="140">
        <v>42369</v>
      </c>
      <c r="G51" s="153">
        <f t="shared" ref="G51:G107" si="3">IF(AND(E51&lt;&gt;"",F51&lt;&gt;""),((F51-E51)/30),"")</f>
        <v>10.266666666666667</v>
      </c>
      <c r="H51" s="113" t="s">
        <v>2734</v>
      </c>
      <c r="I51" s="112" t="s">
        <v>36</v>
      </c>
      <c r="J51" s="112" t="s">
        <v>2735</v>
      </c>
      <c r="K51" s="115">
        <v>5043221449</v>
      </c>
      <c r="L51" s="114" t="s">
        <v>1148</v>
      </c>
      <c r="M51" s="116">
        <v>1</v>
      </c>
      <c r="N51" s="114" t="s">
        <v>27</v>
      </c>
      <c r="O51" s="114" t="s">
        <v>26</v>
      </c>
      <c r="P51" s="78"/>
    </row>
    <row r="52" spans="1:16" s="7" customFormat="1" ht="24.75" customHeight="1" outlineLevel="1" x14ac:dyDescent="0.25">
      <c r="A52" s="139">
        <v>5</v>
      </c>
      <c r="B52" s="110" t="s">
        <v>2715</v>
      </c>
      <c r="C52" s="111" t="s">
        <v>31</v>
      </c>
      <c r="D52" s="109" t="s">
        <v>2727</v>
      </c>
      <c r="E52" s="140">
        <v>42396</v>
      </c>
      <c r="F52" s="140">
        <v>42674</v>
      </c>
      <c r="G52" s="153">
        <f t="shared" si="3"/>
        <v>9.2666666666666675</v>
      </c>
      <c r="H52" s="118" t="s">
        <v>2730</v>
      </c>
      <c r="I52" s="112" t="s">
        <v>36</v>
      </c>
      <c r="J52" s="178" t="s">
        <v>2729</v>
      </c>
      <c r="K52" s="115">
        <v>1886289555</v>
      </c>
      <c r="L52" s="114" t="s">
        <v>1148</v>
      </c>
      <c r="M52" s="116">
        <v>1</v>
      </c>
      <c r="N52" s="114" t="s">
        <v>27</v>
      </c>
      <c r="O52" s="114" t="s">
        <v>26</v>
      </c>
      <c r="P52" s="79"/>
    </row>
    <row r="53" spans="1:16" s="7" customFormat="1" ht="24.75" customHeight="1" outlineLevel="1" x14ac:dyDescent="0.25">
      <c r="A53" s="139">
        <v>6</v>
      </c>
      <c r="B53" s="110" t="s">
        <v>2715</v>
      </c>
      <c r="C53" s="111" t="s">
        <v>31</v>
      </c>
      <c r="D53" s="109" t="s">
        <v>2728</v>
      </c>
      <c r="E53" s="140">
        <v>42398</v>
      </c>
      <c r="F53" s="140">
        <v>42673</v>
      </c>
      <c r="G53" s="153">
        <f t="shared" si="3"/>
        <v>9.1666666666666661</v>
      </c>
      <c r="H53" s="118" t="s">
        <v>2731</v>
      </c>
      <c r="I53" s="112" t="s">
        <v>36</v>
      </c>
      <c r="J53" s="112" t="s">
        <v>43</v>
      </c>
      <c r="K53" s="115">
        <v>77500386</v>
      </c>
      <c r="L53" s="114" t="s">
        <v>1148</v>
      </c>
      <c r="M53" s="116">
        <v>1</v>
      </c>
      <c r="N53" s="114" t="s">
        <v>27</v>
      </c>
      <c r="O53" s="114" t="s">
        <v>26</v>
      </c>
      <c r="P53" s="79"/>
    </row>
    <row r="54" spans="1:16" s="7" customFormat="1" ht="24.75" customHeight="1" outlineLevel="1" x14ac:dyDescent="0.25">
      <c r="A54" s="139">
        <v>7</v>
      </c>
      <c r="B54" s="110" t="s">
        <v>2715</v>
      </c>
      <c r="C54" s="111" t="s">
        <v>31</v>
      </c>
      <c r="D54" s="109">
        <v>1306</v>
      </c>
      <c r="E54" s="140">
        <v>42711</v>
      </c>
      <c r="F54" s="140">
        <v>43084</v>
      </c>
      <c r="G54" s="153">
        <f t="shared" si="3"/>
        <v>12.433333333333334</v>
      </c>
      <c r="H54" s="113" t="s">
        <v>2720</v>
      </c>
      <c r="I54" s="112" t="s">
        <v>36</v>
      </c>
      <c r="J54" s="112" t="s">
        <v>2729</v>
      </c>
      <c r="K54" s="117">
        <v>1994922519</v>
      </c>
      <c r="L54" s="114" t="s">
        <v>1148</v>
      </c>
      <c r="M54" s="116">
        <v>1</v>
      </c>
      <c r="N54" s="114" t="s">
        <v>27</v>
      </c>
      <c r="O54" s="114" t="s">
        <v>26</v>
      </c>
      <c r="P54" s="79"/>
    </row>
    <row r="55" spans="1:16" s="7" customFormat="1" ht="24.75" customHeight="1" outlineLevel="1" x14ac:dyDescent="0.25">
      <c r="A55" s="139">
        <v>8</v>
      </c>
      <c r="B55" s="110" t="s">
        <v>2715</v>
      </c>
      <c r="C55" s="111" t="s">
        <v>31</v>
      </c>
      <c r="D55" s="109">
        <v>1223</v>
      </c>
      <c r="E55" s="140">
        <v>43080</v>
      </c>
      <c r="F55" s="140">
        <v>43404</v>
      </c>
      <c r="G55" s="153">
        <f t="shared" si="3"/>
        <v>10.8</v>
      </c>
      <c r="H55" s="113" t="s">
        <v>2721</v>
      </c>
      <c r="I55" s="112" t="s">
        <v>36</v>
      </c>
      <c r="J55" s="112" t="s">
        <v>2729</v>
      </c>
      <c r="K55" s="117">
        <v>1918229070</v>
      </c>
      <c r="L55" s="114" t="s">
        <v>1148</v>
      </c>
      <c r="M55" s="116">
        <v>1</v>
      </c>
      <c r="N55" s="114" t="s">
        <v>27</v>
      </c>
      <c r="O55" s="114" t="s">
        <v>26</v>
      </c>
      <c r="P55" s="79"/>
    </row>
    <row r="56" spans="1:16" s="7" customFormat="1" ht="24.75" customHeight="1" outlineLevel="1" x14ac:dyDescent="0.25">
      <c r="A56" s="139">
        <v>9</v>
      </c>
      <c r="B56" s="110" t="s">
        <v>2715</v>
      </c>
      <c r="C56" s="111" t="s">
        <v>31</v>
      </c>
      <c r="D56" s="109">
        <v>694</v>
      </c>
      <c r="E56" s="140">
        <v>43404</v>
      </c>
      <c r="F56" s="140">
        <v>43434</v>
      </c>
      <c r="G56" s="153">
        <f t="shared" si="3"/>
        <v>1</v>
      </c>
      <c r="H56" s="113" t="s">
        <v>2721</v>
      </c>
      <c r="I56" s="112" t="s">
        <v>36</v>
      </c>
      <c r="J56" s="112" t="s">
        <v>2729</v>
      </c>
      <c r="K56" s="117">
        <v>201093063</v>
      </c>
      <c r="L56" s="114" t="s">
        <v>1148</v>
      </c>
      <c r="M56" s="116">
        <v>1</v>
      </c>
      <c r="N56" s="114" t="s">
        <v>27</v>
      </c>
      <c r="O56" s="114" t="s">
        <v>26</v>
      </c>
      <c r="P56" s="79"/>
    </row>
    <row r="57" spans="1:16" s="7" customFormat="1" ht="24.75" customHeight="1" outlineLevel="1" x14ac:dyDescent="0.25">
      <c r="A57" s="139">
        <v>10</v>
      </c>
      <c r="B57" s="64" t="s">
        <v>2715</v>
      </c>
      <c r="C57" s="65" t="s">
        <v>31</v>
      </c>
      <c r="D57" s="63">
        <v>211</v>
      </c>
      <c r="E57" s="140">
        <v>43484</v>
      </c>
      <c r="F57" s="140">
        <v>43812</v>
      </c>
      <c r="G57" s="153">
        <f t="shared" si="3"/>
        <v>10.933333333333334</v>
      </c>
      <c r="H57" s="64" t="s">
        <v>2721</v>
      </c>
      <c r="I57" s="63" t="s">
        <v>36</v>
      </c>
      <c r="J57" s="63" t="s">
        <v>2729</v>
      </c>
      <c r="K57" s="66">
        <v>2137097891</v>
      </c>
      <c r="L57" s="65" t="s">
        <v>1148</v>
      </c>
      <c r="M57" s="67">
        <v>1</v>
      </c>
      <c r="N57" s="65" t="s">
        <v>27</v>
      </c>
      <c r="O57" s="65" t="s">
        <v>26</v>
      </c>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2677</v>
      </c>
      <c r="E114" s="170">
        <v>43877</v>
      </c>
      <c r="F114" s="170">
        <v>44196</v>
      </c>
      <c r="G114" s="153">
        <f>IF(AND(E114&lt;&gt;"",F114&lt;&gt;""),((F114-E114)/30),"")</f>
        <v>10.633333333333333</v>
      </c>
      <c r="H114" s="118" t="s">
        <v>2692</v>
      </c>
      <c r="I114" s="119" t="s">
        <v>36</v>
      </c>
      <c r="J114" s="119" t="s">
        <v>2704</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2678</v>
      </c>
      <c r="E115" s="170">
        <v>43877</v>
      </c>
      <c r="F115" s="170">
        <v>44196</v>
      </c>
      <c r="G115" s="153">
        <f t="shared" ref="G115:G116" si="4">IF(AND(E115&lt;&gt;"",F115&lt;&gt;""),((F115-E115)/30),"")</f>
        <v>10.633333333333333</v>
      </c>
      <c r="H115" s="118" t="s">
        <v>2693</v>
      </c>
      <c r="I115" s="119" t="s">
        <v>36</v>
      </c>
      <c r="J115" s="119" t="s">
        <v>2705</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2679</v>
      </c>
      <c r="E116" s="170">
        <v>43877</v>
      </c>
      <c r="F116" s="170">
        <v>44196</v>
      </c>
      <c r="G116" s="153">
        <f t="shared" si="4"/>
        <v>10.633333333333333</v>
      </c>
      <c r="H116" s="118" t="s">
        <v>2694</v>
      </c>
      <c r="I116" s="119" t="s">
        <v>36</v>
      </c>
      <c r="J116" s="119" t="s">
        <v>2706</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2680</v>
      </c>
      <c r="E117" s="170">
        <v>43877</v>
      </c>
      <c r="F117" s="170">
        <v>44196</v>
      </c>
      <c r="G117" s="153">
        <f t="shared" ref="G117:G159" si="5">IF(AND(E117&lt;&gt;"",F117&lt;&gt;""),((F117-E117)/30),"")</f>
        <v>10.633333333333333</v>
      </c>
      <c r="H117" s="118" t="s">
        <v>2695</v>
      </c>
      <c r="I117" s="119" t="s">
        <v>36</v>
      </c>
      <c r="J117" s="119" t="s">
        <v>2707</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2681</v>
      </c>
      <c r="E118" s="170">
        <v>43877</v>
      </c>
      <c r="F118" s="170">
        <v>44196</v>
      </c>
      <c r="G118" s="153">
        <f t="shared" si="5"/>
        <v>10.633333333333333</v>
      </c>
      <c r="H118" s="118" t="s">
        <v>2696</v>
      </c>
      <c r="I118" s="119" t="s">
        <v>36</v>
      </c>
      <c r="J118" s="119" t="s">
        <v>2708</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2682</v>
      </c>
      <c r="E119" s="170">
        <v>43877</v>
      </c>
      <c r="F119" s="170">
        <v>44196</v>
      </c>
      <c r="G119" s="153">
        <f t="shared" si="5"/>
        <v>10.633333333333333</v>
      </c>
      <c r="H119" s="118" t="s">
        <v>2697</v>
      </c>
      <c r="I119" s="119" t="s">
        <v>36</v>
      </c>
      <c r="J119" s="119" t="s">
        <v>2708</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2683</v>
      </c>
      <c r="E120" s="170">
        <v>43877</v>
      </c>
      <c r="F120" s="170">
        <v>44196</v>
      </c>
      <c r="G120" s="153">
        <f t="shared" si="5"/>
        <v>10.633333333333333</v>
      </c>
      <c r="H120" s="118" t="s">
        <v>2698</v>
      </c>
      <c r="I120" s="119" t="s">
        <v>36</v>
      </c>
      <c r="J120" s="119" t="s">
        <v>2708</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2684</v>
      </c>
      <c r="E121" s="170">
        <v>43877</v>
      </c>
      <c r="F121" s="170">
        <v>44196</v>
      </c>
      <c r="G121" s="153">
        <f t="shared" si="5"/>
        <v>10.633333333333333</v>
      </c>
      <c r="H121" s="118" t="s">
        <v>2699</v>
      </c>
      <c r="I121" s="119" t="s">
        <v>36</v>
      </c>
      <c r="J121" s="119" t="s">
        <v>2708</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2685</v>
      </c>
      <c r="E122" s="171">
        <v>43924</v>
      </c>
      <c r="F122" s="171">
        <v>44165</v>
      </c>
      <c r="G122" s="153">
        <f t="shared" si="5"/>
        <v>8.0333333333333332</v>
      </c>
      <c r="H122" s="172" t="s">
        <v>2700</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2686</v>
      </c>
      <c r="E123" s="171">
        <v>43924</v>
      </c>
      <c r="F123" s="171">
        <v>44165</v>
      </c>
      <c r="G123" s="153">
        <f t="shared" si="5"/>
        <v>8.0333333333333332</v>
      </c>
      <c r="H123" s="172" t="s">
        <v>2700</v>
      </c>
      <c r="I123" s="119" t="s">
        <v>36</v>
      </c>
      <c r="J123" s="173" t="s">
        <v>2709</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2687</v>
      </c>
      <c r="E124" s="170">
        <v>43879</v>
      </c>
      <c r="F124" s="170">
        <v>44196</v>
      </c>
      <c r="G124" s="153">
        <f t="shared" si="5"/>
        <v>10.566666666666666</v>
      </c>
      <c r="H124" s="118" t="s">
        <v>2701</v>
      </c>
      <c r="I124" s="119" t="s">
        <v>220</v>
      </c>
      <c r="J124" s="119" t="s">
        <v>2710</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2688</v>
      </c>
      <c r="E125" s="170">
        <v>43879</v>
      </c>
      <c r="F125" s="170">
        <v>44196</v>
      </c>
      <c r="G125" s="153">
        <f t="shared" si="5"/>
        <v>10.566666666666666</v>
      </c>
      <c r="H125" s="118" t="s">
        <v>2702</v>
      </c>
      <c r="I125" s="119" t="s">
        <v>220</v>
      </c>
      <c r="J125" s="119" t="s">
        <v>2711</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2689</v>
      </c>
      <c r="E126" s="170">
        <v>43883</v>
      </c>
      <c r="F126" s="170">
        <v>44196</v>
      </c>
      <c r="G126" s="153">
        <f t="shared" si="5"/>
        <v>10.433333333333334</v>
      </c>
      <c r="H126" s="118" t="s">
        <v>2703</v>
      </c>
      <c r="I126" s="119" t="s">
        <v>220</v>
      </c>
      <c r="J126" s="119" t="s">
        <v>2712</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2690</v>
      </c>
      <c r="E127" s="170">
        <v>43883</v>
      </c>
      <c r="F127" s="170">
        <v>44196</v>
      </c>
      <c r="G127" s="153">
        <f t="shared" si="5"/>
        <v>10.433333333333334</v>
      </c>
      <c r="H127" s="118" t="s">
        <v>2702</v>
      </c>
      <c r="I127" s="119" t="s">
        <v>220</v>
      </c>
      <c r="J127" s="119" t="s">
        <v>2713</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2691</v>
      </c>
      <c r="E128" s="170">
        <v>43883</v>
      </c>
      <c r="F128" s="170">
        <v>44196</v>
      </c>
      <c r="G128" s="153">
        <f t="shared" si="5"/>
        <v>10.433333333333334</v>
      </c>
      <c r="H128" s="118" t="s">
        <v>2702</v>
      </c>
      <c r="I128" s="119" t="s">
        <v>220</v>
      </c>
      <c r="J128" s="119" t="s">
        <v>2714</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2669</v>
      </c>
      <c r="C179" s="224"/>
      <c r="D179" s="224"/>
      <c r="E179" s="164">
        <v>0.02</v>
      </c>
      <c r="F179" s="163">
        <v>0.03</v>
      </c>
      <c r="G179" s="158">
        <f>IF(F179&gt;0,SUM(E179+F179),"")</f>
        <v>0.05</v>
      </c>
      <c r="H179" s="5"/>
      <c r="I179" s="224" t="s">
        <v>2671</v>
      </c>
      <c r="J179" s="224"/>
      <c r="K179" s="224"/>
      <c r="L179" s="224"/>
      <c r="M179" s="165">
        <v>0.05</v>
      </c>
      <c r="O179" s="8"/>
      <c r="Q179" s="19"/>
      <c r="R179" s="152">
        <f>IF(M179&gt;0,SUM(L179+M179),"")</f>
        <v>0.05</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55424311</v>
      </c>
      <c r="F185" s="92"/>
      <c r="G185" s="93"/>
      <c r="H185" s="88"/>
      <c r="I185" s="90" t="s">
        <v>2627</v>
      </c>
      <c r="J185" s="159">
        <f>+SUM(M179:M183)</f>
        <v>0.05</v>
      </c>
      <c r="K185" s="205" t="s">
        <v>2628</v>
      </c>
      <c r="L185" s="205"/>
      <c r="M185" s="94">
        <f>+J185*(SUM(K20:K35))</f>
        <v>55424311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9" t="s">
        <v>2722</v>
      </c>
      <c r="J193" s="5"/>
      <c r="K193" s="171">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2716</v>
      </c>
      <c r="J211" s="27" t="s">
        <v>2622</v>
      </c>
      <c r="K211" s="179" t="s">
        <v>2717</v>
      </c>
      <c r="L211" s="21"/>
      <c r="M211" s="21"/>
      <c r="N211" s="21"/>
      <c r="O211" s="8"/>
    </row>
    <row r="212" spans="1:15" x14ac:dyDescent="0.25">
      <c r="A212" s="9"/>
      <c r="B212" s="27" t="s">
        <v>2619</v>
      </c>
      <c r="C212" s="176" t="s">
        <v>2722</v>
      </c>
      <c r="D212" s="21"/>
      <c r="G212" s="27" t="s">
        <v>2621</v>
      </c>
      <c r="H212" s="177">
        <v>2394136</v>
      </c>
      <c r="J212" s="27" t="s">
        <v>2623</v>
      </c>
      <c r="K212" s="179"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2020-12-29T03:13:27Z</cp:lastPrinted>
  <dcterms:created xsi:type="dcterms:W3CDTF">2020-10-14T21:57:42Z</dcterms:created>
  <dcterms:modified xsi:type="dcterms:W3CDTF">2020-12-29T04:03:03Z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