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 2021-44-44001602020_UT POR AMOR A L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770" windowHeight="102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<sst xmlns="http://schemas.openxmlformats.org/spreadsheetml/2006/main" count="4592" uniqueCount="2734">
  <si>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</si>
  <si>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</si>
  <si>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</si>
  <si>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</si>
  <si>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</si>
  <si>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</si>
  <si>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</si>
  <si>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</si>
  <si>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</si>
  <si>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</si>
  <si>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</si>
  <si>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</si>
  <si>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</si>
  <si>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</si>
  <si>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</si>
  <si>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</si>
  <si>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</si>
  <si>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</si>
  <si>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</si>
  <si>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</si>
  <si>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</si>
  <si>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</si>
  <si>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</si>
  <si>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</si>
  <si>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</si>
  <si>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</si>
  <si>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</si>
  <si>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</si>
  <si>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</si>
  <si>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</si>
  <si>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</si>
  <si>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</si>
  <si>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</si>
  <si>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</si>
  <si>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</si>
  <si>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</si>
  <si>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</si>
  <si>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</si>
  <si>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</si>
  <si>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</si>
  <si>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</si>
  <si>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</si>
  <si>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</si>
  <si>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</si>
  <si>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</si>
  <si>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</si>
  <si>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</si>
  <si>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</si>
  <si>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</si>
  <si>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</si>
  <si>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</si>
  <si>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</si>
  <si>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</si>
  <si>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</si>
  <si>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</si>
  <si>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</si>
  <si>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</si>
  <si>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</si>
  <si>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</si>
  <si>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</si>
  <si>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</si>
  <si>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</si>
  <si>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</si>
  <si>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</si>
  <si>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</si>
  <si>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</si>
  <si>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</si>
  <si>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</si>
  <si>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</si>
  <si>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</si>
  <si>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</si>
  <si>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</si>
  <si>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</si>
  <si>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</si>
  <si>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</si>
  <si>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</si>
  <si>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</si>
  <si>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</si>
  <si>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</si>
  <si>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</si>
  <si>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</si>
  <si>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</si>
  <si>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</si>
  <si>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</si>
  <si>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</si>
  <si>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</si>
  <si>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</si>
  <si>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</si>
  <si>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</si>
  <si>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</si>
  <si>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</si>
  <si>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</si>
  <si>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</si>
  <si>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</si>
  <si>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</si>
  <si>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</si>
  <si>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</si>
  <si>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</si>
  <si>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</si>
  <si>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</si>
  <si>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</si>
  <si>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</si>
  <si>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</si>
  <si>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</si>
  <si>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</si>
  <si>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</si>
  <si>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</si>
  <si>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</si>
  <si>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</si>
  <si>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</si>
  <si>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</si>
  <si>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</si>
  <si>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</si>
  <si>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</si>
  <si>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</si>
  <si>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</si>
  <si>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</si>
  <si>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</si>
  <si>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</si>
  <si>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</si>
  <si>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</si>
  <si>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</si>
  <si>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</si>
  <si>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</si>
  <si>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</si>
  <si>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</si>
  <si>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</si>
  <si>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</si>
  <si>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</si>
  <si>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</si>
  <si>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</si>
  <si>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</si>
  <si>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</si>
  <si>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</si>
  <si>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</si>
  <si>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</si>
  <si>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</si>
  <si>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</si>
  <si>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</si>
  <si>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</si>
  <si>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</si>
  <si>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</si>
  <si>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</si>
  <si>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</si>
  <si>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</si>
  <si>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</si>
  <si>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</si>
  <si>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</si>
  <si>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</si>
  <si>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</si>
  <si>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</si>
  <si>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</si>
  <si>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</si>
  <si>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</si>
  <si>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</si>
  <si>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</si>
  <si>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</si>
  <si>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</si>
  <si>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</si>
  <si>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</si>
  <si>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</si>
  <si>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</si>
  <si>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</si>
  <si>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</si>
  <si>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</si>
  <si>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</si>
  <si>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</si>
  <si>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</si>
  <si>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</si>
  <si>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</si>
  <si>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</si>
  <si>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</si>
  <si>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</si>
  <si>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</si>
  <si>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</si>
  <si>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</si>
  <si>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</si>
  <si>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</si>
  <si>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</si>
  <si>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</si>
  <si>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</si>
  <si>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</si>
  <si>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</si>
  <si>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</si>
  <si>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</si>
  <si>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</si>
  <si>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</si>
  <si>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</si>
  <si>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</si>
  <si>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</si>
  <si>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</si>
  <si>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</si>
  <si>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</si>
  <si>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</si>
  <si>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</si>
  <si>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</si>
  <si>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</si>
  <si>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</si>
  <si>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</si>
  <si>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</si>
  <si>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</si>
  <si>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</si>
  <si>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</si>
  <si>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</si>
  <si>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</si>
  <si>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</si>
  <si>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</si>
  <si>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</si>
  <si>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</si>
  <si>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</si>
  <si>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</si>
  <si>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</si>
  <si>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</si>
  <si>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</si>
  <si>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</si>
  <si>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</si>
  <si>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</si>
  <si>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</si>
  <si>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</si>
  <si>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</si>
  <si>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</si>
  <si>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</si>
  <si>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</si>
  <si>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</si>
  <si>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</si>
  <si>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</si>
  <si>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</si>
  <si>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</si>
  <si>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</si>
  <si>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</si>
  <si>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</si>
  <si>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</si>
  <si>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</si>
  <si>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</si>
  <si>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</si>
  <si>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</si>
  <si>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</si>
  <si>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</si>
  <si>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</si>
  <si>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</si>
  <si>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</si>
  <si>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</si>
  <si>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</si>
  <si>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</si>
  <si>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</si>
  <si>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</si>
  <si>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</si>
  <si>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</si>
  <si>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</si>
  <si>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</si>
  <si>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</si>
  <si>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</si>
  <si>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</si>
  <si>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</si>
  <si>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</si>
  <si>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</si>
  <si>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</si>
  <si>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</si>
  <si>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</si>
  <si>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</si>
  <si>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</si>
  <si>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</si>
  <si>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</si>
  <si>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</si>
  <si>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</si>
  <si>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</si>
  <si>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</si>
  <si>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</si>
  <si>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</si>
  <si>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</si>
  <si>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</si>
  <si>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</si>
  <si>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</si>
  <si>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</si>
  <si>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</si>
  <si>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</si>
  <si>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</si>
  <si>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</si>
  <si>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</si>
  <si>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</si>
  <si>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</si>
  <si>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</si>
  <si>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</si>
  <si>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</si>
  <si>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</si>
  <si>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</si>
  <si>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</si>
  <si>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</si>
  <si>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</si>
  <si>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</si>
  <si>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</si>
  <si>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</si>
  <si>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</si>
  <si>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</si>
  <si>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</si>
  <si>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</si>
  <si>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</si>
  <si>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</si>
  <si>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</si>
  <si>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</si>
  <si>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</si>
  <si>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</si>
  <si>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</si>
  <si>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</si>
  <si>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</si>
  <si>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</si>
  <si>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</si>
  <si>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</si>
  <si>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</si>
  <si>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</si>
  <si>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</si>
  <si>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</si>
  <si>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</si>
  <si>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</si>
  <si>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</si>
  <si>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</si>
  <si>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</si>
  <si>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</si>
  <si>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</si>
  <si>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</si>
  <si>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</si>
  <si>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</si>
  <si>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</si>
  <si>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</si>
  <si>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</si>
  <si>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</si>
  <si>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</si>
  <si>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</si>
  <si>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</si>
  <si>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</si>
  <si>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</si>
  <si>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</si>
  <si>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</si>
  <si>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</si>
  <si>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</si>
  <si>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</si>
  <si>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</si>
  <si>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</si>
  <si>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</si>
  <si>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</si>
  <si>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</si>
  <si>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</si>
  <si>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</si>
  <si>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</si>
  <si>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</si>
  <si>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</si>
  <si>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</si>
  <si>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</si>
  <si>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</si>
  <si>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</si>
  <si>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</si>
  <si>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</si>
  <si>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</si>
  <si>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</si>
  <si>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</si>
  <si>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</si>
  <si>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</si>
  <si>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</si>
  <si>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</si>
  <si>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</si>
  <si>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</si>
  <si>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</si>
  <si>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</si>
  <si>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</si>
  <si>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</si>
  <si>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</si>
  <si>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</si>
  <si>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</si>
  <si>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</si>
  <si>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</si>
  <si>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</si>
  <si>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</si>
  <si>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</si>
  <si>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</si>
  <si>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</si>
  <si>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</si>
  <si>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</si>
  <si>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</si>
  <si>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</si>
  <si>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</si>
  <si>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</si>
  <si>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</si>
  <si>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</si>
  <si>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</si>
  <si>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</si>
  <si>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</si>
  <si>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</si>
  <si>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</si>
  <si>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</si>
  <si>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</si>
  <si>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</si>
  <si>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</si>
  <si>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</si>
  <si>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</si>
  <si>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</si>
  <si>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</si>
  <si>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</si>
  <si>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</si>
  <si>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</si>
  <si>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</si>
  <si>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</si>
  <si>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</si>
  <si>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</si>
  <si>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</si>
  <si>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</si>
  <si>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</si>
  <si>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</si>
  <si>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</si>
  <si>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</si>
  <si>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</si>
  <si>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</si>
  <si>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</si>
  <si>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</si>
  <si>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</si>
  <si>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</si>
  <si>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</si>
  <si>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</si>
  <si>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</si>
  <si>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</si>
  <si>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</si>
  <si>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</si>
  <si>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</si>
  <si>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</si>
  <si>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</si>
  <si>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</si>
  <si>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</si>
  <si>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</si>
  <si>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</si>
  <si>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</si>
  <si>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</si>
  <si>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</si>
  <si>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</si>
  <si>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</si>
  <si>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</si>
  <si>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</si>
  <si>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</si>
  <si>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</si>
  <si>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</si>
  <si>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</si>
  <si>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</si>
  <si>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</si>
  <si>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</si>
  <si>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</si>
  <si>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</si>
  <si>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</si>
  <si>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</si>
  <si>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</si>
  <si>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</si>
  <si>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</si>
  <si>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</si>
  <si>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</si>
  <si>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</si>
  <si>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</si>
  <si>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</si>
  <si>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</si>
  <si>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</si>
  <si>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</si>
  <si>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</si>
  <si>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</si>
  <si>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</si>
  <si>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</si>
  <si>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</si>
  <si>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</si>
  <si>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</si>
  <si>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</si>
  <si>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</si>
  <si>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</si>
  <si>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</si>
  <si>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</si>
  <si>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</si>
  <si>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</si>
  <si>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</si>
  <si>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</si>
  <si>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</si>
  <si>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</si>
  <si>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</si>
  <si>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</si>
  <si>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</si>
  <si>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</si>
  <si>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</si>
  <si>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</si>
  <si>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</si>
  <si>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</si>
  <si>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</si>
  <si>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</si>
  <si>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</si>
  <si>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</si>
  <si>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</si>
  <si>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</si>
  <si>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</si>
  <si>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</si>
  <si>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</si>
  <si>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</si>
  <si>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</si>
  <si>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</si>
  <si>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</si>
  <si>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</si>
  <si>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</si>
  <si>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</si>
  <si>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</si>
  <si>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</si>
  <si>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</si>
  <si>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</si>
  <si>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</si>
  <si>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</si>
  <si>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</si>
  <si>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</si>
  <si>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</si>
  <si>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</si>
  <si>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</si>
  <si>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</si>
  <si>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</si>
  <si>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</si>
  <si>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</si>
  <si>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</si>
  <si>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</si>
  <si>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</si>
  <si>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</si>
  <si>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</si>
  <si>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</si>
  <si>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</si>
  <si>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</si>
  <si>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</si>
  <si>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</si>
  <si>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</si>
  <si>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</si>
  <si>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</si>
  <si>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</si>
  <si>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</si>
  <si>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</si>
  <si>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</si>
  <si>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</si>
  <si>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</si>
  <si>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</si>
  <si>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</si>
  <si>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</si>
  <si>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</si>
  <si>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</si>
  <si>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</si>
  <si>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</si>
  <si>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</si>
  <si>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</si>
  <si>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</si>
  <si>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</si>
  <si>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</si>
  <si>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</si>
  <si>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</si>
  <si>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</si>
  <si>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</si>
  <si>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</si>
  <si>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</si>
  <si>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</si>
  <si>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</si>
  <si>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</si>
  <si>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</si>
  <si>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</si>
  <si>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</si>
  <si>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</si>
  <si>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</si>
  <si>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</si>
  <si>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</si>
  <si>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</si>
  <si>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</si>
  <si>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</si>
  <si>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</si>
  <si>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</si>
  <si>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</si>
  <si>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</si>
  <si>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</si>
  <si>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</si>
  <si>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</si>
  <si>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</si>
  <si>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</si>
  <si>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</si>
  <si>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</si>
  <si>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</si>
  <si>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</si>
  <si>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</si>
  <si>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</si>
  <si>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</si>
  <si>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</si>
  <si>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</si>
  <si>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</si>
  <si>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</si>
  <si>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</si>
  <si>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</si>
  <si>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</si>
  <si>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</si>
  <si>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</si>
  <si>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</si>
  <si>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</si>
  <si>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</si>
  <si>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</si>
  <si>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</si>
  <si>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</si>
  <si>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</si>
  <si>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</si>
  <si>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</si>
  <si>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</si>
  <si>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</si>
  <si>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</si>
  <si>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</si>
  <si>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</si>
  <si>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</si>
  <si>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</si>
  <si>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</si>
  <si>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</si>
  <si>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</si>
  <si>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</si>
  <si>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</si>
  <si>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</si>
  <si>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</si>
  <si>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</si>
  <si>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</si>
  <si>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</si>
  <si>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</si>
  <si>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</si>
  <si>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</si>
  <si>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</si>
  <si>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</si>
  <si>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</si>
  <si>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</si>
  <si>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</si>
  <si>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</si>
  <si>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</si>
  <si>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</si>
  <si>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</si>
  <si>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</si>
  <si>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</si>
  <si>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</si>
  <si>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</si>
  <si>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</si>
  <si>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</si>
  <si>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</si>
  <si>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</si>
  <si>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</si>
  <si>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</si>
  <si>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</si>
  <si>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</si>
  <si>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</si>
  <si>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</si>
  <si>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</si>
  <si>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</si>
  <si>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</si>
  <si>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</si>
  <si>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</si>
  <si>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</si>
  <si>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</si>
  <si>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</si>
  <si>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</si>
  <si>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</si>
  <si>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</si>
  <si>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</si>
  <si>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</si>
  <si>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</si>
  <si>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</si>
  <si>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</si>
  <si>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</si>
  <si>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</si>
  <si>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</si>
  <si>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</si>
  <si>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</si>
  <si>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</si>
  <si>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</si>
  <si>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</si>
  <si>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</si>
  <si>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</si>
  <si>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</si>
  <si>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</si>
  <si>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</si>
  <si>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</si>
  <si>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</si>
  <si>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</si>
  <si>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</si>
  <si>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</si>
  <si>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</si>
  <si>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</si>
  <si>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</si>
  <si>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</si>
  <si>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</si>
  <si>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</si>
  <si>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</si>
  <si>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</si>
  <si>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</si>
  <si>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</si>
  <si>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</si>
  <si>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</si>
  <si>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</si>
  <si>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</si>
  <si>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</si>
  <si>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</si>
  <si>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</si>
  <si>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</si>
  <si>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</si>
  <si>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</si>
  <si>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</si>
  <si>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</si>
  <si>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</si>
  <si>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</si>
  <si>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</si>
  <si>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</si>
  <si>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</si>
  <si>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</si>
  <si>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</si>
  <si>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</si>
  <si>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</si>
  <si>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</si>
  <si>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</si>
  <si>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</si>
  <si>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</si>
  <si>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</si>
  <si>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</si>
  <si>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</si>
  <si>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</si>
  <si>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</si>
  <si>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</si>
  <si>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</si>
  <si>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</si>
  <si>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</si>
  <si>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</si>
  <si>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</si>
  <si>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</si>
  <si>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</si>
  <si>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</si>
  <si>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</si>
  <si>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</si>
  <si>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</si>
  <si>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</si>
  <si>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</si>
  <si>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</si>
  <si>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</si>
  <si>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</si>
  <si>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</si>
  <si>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</si>
  <si>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</si>
  <si>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</si>
  <si>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</si>
  <si>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</si>
  <si>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</si>
  <si>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</si>
  <si>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</si>
  <si>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</si>
  <si>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</si>
  <si>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</si>
  <si>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</si>
  <si>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</si>
  <si>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</si>
  <si>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</si>
  <si>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</si>
  <si>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</si>
  <si>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</si>
  <si>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</si>
  <si>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</si>
  <si>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</si>
  <si>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</si>
  <si>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</si>
  <si>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</si>
  <si>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</si>
  <si>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</si>
  <si>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</si>
  <si>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</si>
  <si>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</si>
  <si>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</si>
  <si>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</si>
  <si>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</si>
  <si>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</si>
  <si>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</si>
  <si>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</si>
  <si>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</si>
  <si>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</si>
  <si>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</si>
  <si>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</si>
  <si>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</si>
  <si>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</si>
  <si>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</si>
  <si>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</si>
  <si>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</si>
  <si>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</si>
  <si>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</si>
  <si>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</si>
  <si>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</si>
  <si>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</si>
  <si>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</si>
  <si>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</si>
  <si>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</si>
  <si>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</si>
  <si>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</si>
  <si>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</si>
  <si>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</si>
  <si>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</si>
  <si>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</si>
  <si>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</si>
  <si>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</si>
  <si>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</si>
  <si>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</si>
  <si>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</si>
  <si>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</si>
  <si>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</si>
  <si>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</si>
  <si>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</si>
  <si>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</si>
  <si>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</si>
  <si>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</si>
  <si>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</si>
  <si>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</si>
  <si>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</si>
  <si>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</si>
  <si>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</si>
  <si>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</si>
  <si>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</si>
  <si>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</si>
  <si>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</si>
  <si>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</si>
  <si>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</si>
  <si>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</si>
  <si>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</si>
  <si>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</si>
  <si>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</si>
  <si>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</si>
  <si>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</si>
  <si>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</si>
  <si>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</si>
  <si>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</si>
  <si>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</si>
  <si>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</si>
  <si>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</si>
  <si>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</si>
  <si>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</si>
  <si>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</si>
  <si>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</si>
  <si>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</si>
  <si>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</si>
  <si>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</si>
  <si>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</si>
  <si>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</si>
  <si>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</si>
  <si>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</si>
  <si>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</si>
  <si>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</si>
  <si>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</si>
  <si>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</si>
  <si>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</si>
  <si>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</si>
  <si>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</si>
  <si>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</si>
  <si>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</si>
  <si>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</si>
  <si>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</si>
  <si>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</si>
  <si>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</si>
  <si>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</si>
  <si>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</si>
  <si>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</si>
  <si>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</si>
  <si>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</si>
  <si>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</si>
  <si>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</si>
  <si>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</si>
  <si>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</si>
  <si>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</si>
  <si>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</si>
  <si>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</si>
  <si>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</si>
  <si>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</si>
  <si>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</si>
  <si>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</si>
  <si>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</si>
  <si>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</si>
  <si>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</si>
  <si>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</si>
  <si>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</si>
  <si>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</si>
  <si>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</si>
  <si>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</si>
  <si>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</si>
  <si>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</si>
  <si>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</si>
  <si>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</si>
  <si>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</si>
  <si>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</si>
  <si>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</si>
  <si>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</si>
  <si>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</si>
  <si>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</si>
  <si>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</si>
  <si>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</si>
  <si>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</si>
  <si>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</si>
  <si>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</si>
  <si>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</si>
  <si>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</si>
  <si>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</si>
  <si>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</si>
  <si>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</si>
  <si>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</si>
  <si>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</si>
  <si>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</si>
  <si>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</si>
  <si>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</si>
  <si>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</si>
  <si>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</si>
  <si>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</si>
  <si>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</si>
  <si>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</si>
  <si>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</si>
  <si>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</si>
  <si>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</si>
  <si>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</si>
  <si>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</si>
  <si>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</si>
  <si>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</si>
  <si>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</si>
  <si>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</si>
  <si>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</si>
  <si>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</si>
  <si>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</si>
  <si>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</si>
  <si>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</si>
  <si>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</si>
  <si>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</si>
  <si>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</si>
  <si>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</si>
  <si>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</si>
  <si>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</si>
  <si>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</si>
  <si>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</si>
  <si>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</si>
  <si>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</si>
  <si>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</si>
  <si>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</si>
  <si>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</si>
  <si>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</si>
  <si>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</si>
  <si>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</si>
  <si>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</si>
  <si>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</si>
  <si>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</si>
  <si>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</si>
  <si>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</si>
  <si>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</si>
  <si>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</si>
  <si>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</si>
  <si>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</si>
  <si>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</si>
  <si>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</si>
  <si>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</si>
  <si>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</si>
  <si>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</si>
  <si>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</si>
  <si>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</si>
  <si>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</si>
  <si>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</si>
  <si>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</si>
  <si>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</si>
  <si>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</si>
  <si>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</si>
  <si>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</si>
  <si>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</si>
  <si>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</si>
  <si>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</si>
  <si>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</si>
  <si>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</si>
  <si>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</si>
  <si>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</si>
  <si>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</si>
  <si>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</si>
  <si>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</si>
  <si>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</si>
  <si>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</si>
  <si>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</si>
  <si>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</si>
  <si>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</si>
  <si>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</si>
  <si>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</si>
  <si>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</si>
  <si>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</si>
  <si>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</si>
  <si>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</si>
  <si>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</si>
  <si>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</si>
  <si>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</si>
  <si>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</si>
  <si>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</si>
  <si>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</si>
  <si>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</si>
  <si>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</si>
  <si>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</si>
  <si>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</si>
  <si>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</si>
  <si>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</si>
  <si>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</si>
  <si>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</si>
  <si>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</si>
  <si>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</si>
  <si>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</si>
  <si>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</si>
  <si>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</si>
  <si>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</si>
  <si>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</si>
  <si>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</si>
  <si>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</si>
  <si>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</si>
  <si>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</si>
  <si>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</si>
  <si>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</si>
  <si>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</si>
  <si>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</si>
  <si>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</si>
  <si>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</si>
  <si>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</si>
  <si>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</si>
  <si>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</si>
  <si>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</si>
  <si>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</si>
  <si>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</si>
  <si>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</si>
  <si>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</si>
  <si>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</si>
  <si>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</si>
  <si>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</si>
  <si>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</si>
  <si>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</si>
  <si>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</si>
  <si>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</si>
  <si>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</si>
  <si>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</si>
  <si>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</si>
  <si>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</si>
  <si>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</si>
  <si>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</si>
  <si>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</si>
  <si>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</si>
  <si>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</si>
  <si>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</si>
  <si>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</si>
  <si>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</si>
  <si>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</si>
  <si>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</si>
  <si>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</si>
  <si>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</si>
  <si>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</si>
  <si>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</si>
  <si>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</si>
  <si>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</si>
  <si>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</si>
  <si>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</si>
  <si>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</si>
  <si>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</si>
  <si>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</si>
  <si>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</si>
  <si>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</si>
  <si>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</si>
  <si>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</si>
  <si>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</si>
  <si>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</si>
  <si>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</si>
  <si>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</si>
  <si>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</si>
  <si>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</si>
  <si>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</si>
  <si>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</si>
  <si>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</si>
  <si>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</si>
  <si>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</si>
  <si>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</si>
  <si>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</si>
  <si>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</si>
  <si>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</si>
  <si>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</si>
  <si>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</si>
  <si>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</si>
  <si>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</si>
  <si>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</si>
  <si>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</si>
  <si>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</si>
  <si>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</si>
  <si>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</si>
  <si>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</si>
  <si>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</si>
  <si>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</si>
  <si>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</si>
  <si>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</si>
  <si>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</si>
  <si>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</si>
  <si>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</si>
  <si>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</si>
  <si>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</si>
  <si>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</si>
  <si>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</si>
  <si>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</si>
  <si>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</si>
  <si>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</si>
  <si>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</si>
  <si>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</si>
  <si>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</si>
  <si>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</si>
  <si>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</si>
  <si>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</si>
  <si>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</si>
  <si>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</si>
  <si>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</si>
  <si>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</si>
  <si>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</si>
  <si>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</si>
  <si>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</si>
  <si>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</si>
  <si>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</si>
  <si>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</si>
  <si>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</si>
  <si>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</si>
  <si>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</si>
  <si>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</si>
  <si>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</si>
  <si>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</si>
  <si>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</si>
  <si>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</si>
  <si>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</si>
  <si>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</si>
  <si>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</si>
  <si>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</si>
  <si>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</si>
  <si>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</si>
  <si>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</si>
  <si>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</si>
  <si>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</si>
  <si>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</si>
  <si>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</si>
  <si>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</si>
  <si>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</si>
  <si>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</si>
  <si>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</si>
  <si>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</si>
  <si>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</si>
  <si>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</si>
  <si>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</si>
  <si>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</si>
  <si>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</si>
  <si>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</si>
  <si>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</si>
  <si>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</si>
  <si>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</si>
  <si>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</si>
  <si>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</si>
  <si>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</si>
  <si>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</si>
  <si>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</si>
  <si>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</si>
  <si>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</si>
  <si>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</si>
  <si>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</si>
  <si>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</si>
  <si>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</si>
  <si>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</si>
  <si>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</si>
  <si>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</si>
  <si>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</si>
  <si>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</si>
  <si>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</si>
  <si>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</si>
  <si>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</si>
  <si>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</si>
  <si>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</si>
  <si>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</si>
  <si>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</si>
  <si>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</si>
  <si>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</si>
  <si>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</si>
  <si>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</si>
  <si>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</si>
  <si>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</si>
  <si>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</si>
  <si>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</si>
  <si>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</si>
  <si>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</si>
  <si>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</si>
  <si>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</si>
  <si>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</si>
  <si>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</si>
  <si>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</si>
  <si>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</si>
  <si>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</si>
  <si>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</si>
  <si>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</si>
  <si>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</si>
  <si>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</si>
  <si>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</si>
  <si>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</si>
  <si>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</si>
  <si>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</si>
  <si>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</si>
  <si>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</si>
  <si>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</si>
  <si>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</si>
  <si>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</si>
  <si>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</si>
  <si>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</si>
  <si>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</si>
  <si>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</si>
  <si>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</si>
  <si>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</si>
  <si>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</si>
  <si>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</si>
  <si>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</si>
  <si>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</si>
  <si>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</si>
  <si>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</si>
  <si>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</si>
  <si>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</si>
  <si>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</si>
  <si>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</si>
  <si>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</si>
  <si>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</si>
  <si>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</si>
  <si>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</si>
  <si>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</si>
  <si>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</si>
  <si>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</si>
  <si>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</si>
  <si>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</si>
  <si>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</si>
  <si>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</si>
  <si>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</si>
  <si>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</si>
  <si>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</si>
  <si>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</si>
  <si>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</si>
  <si>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</si>
  <si>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</si>
  <si>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</si>
  <si>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</si>
  <si>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</si>
  <si>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</si>
  <si>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</si>
  <si>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</si>
  <si>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</si>
  <si>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</si>
  <si>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</si>
  <si>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</si>
  <si>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</si>
  <si>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</si>
  <si>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</si>
  <si>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</si>
  <si>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</si>
  <si>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</si>
  <si>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</si>
  <si>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</si>
  <si>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</si>
  <si>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</si>
  <si>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</si>
  <si>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</si>
  <si>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</si>
  <si>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</si>
  <si>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</si>
  <si>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</si>
  <si>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</si>
  <si>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</si>
  <si>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</si>
  <si>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</si>
  <si>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</si>
  <si>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</si>
  <si>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</si>
  <si>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</si>
  <si>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</si>
  <si>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</si>
  <si>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</si>
  <si>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</si>
  <si>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</si>
  <si>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</si>
  <si>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</si>
  <si>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</si>
  <si>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</si>
  <si>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</si>
  <si>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</si>
  <si>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</si>
  <si>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</si>
  <si>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</si>
  <si>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</si>
  <si>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</si>
  <si>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</si>
  <si>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</si>
  <si>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</si>
  <si>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</si>
  <si>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</si>
  <si>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</si>
  <si>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</si>
  <si>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</si>
  <si>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</si>
  <si>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</si>
  <si>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</si>
  <si>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</si>
  <si>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</si>
  <si>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</si>
  <si>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</si>
  <si>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</si>
  <si>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</si>
  <si>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</si>
  <si>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</si>
  <si>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</si>
  <si>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</si>
  <si>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</si>
  <si>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</si>
  <si>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</si>
  <si>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</si>
  <si>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</si>
  <si>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</si>
  <si>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</si>
  <si>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</si>
  <si>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</si>
  <si>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</si>
  <si>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</si>
  <si>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</si>
  <si>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</si>
  <si>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</si>
  <si>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</si>
  <si>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</si>
  <si>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</si>
  <si>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</si>
  <si>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</si>
  <si>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</si>
  <si>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</si>
  <si>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</si>
  <si>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</si>
  <si>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</si>
  <si>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</si>
  <si>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</si>
  <si>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</si>
  <si>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</si>
  <si>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</si>
  <si>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</si>
  <si>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</si>
  <si>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</si>
  <si>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</si>
  <si>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</si>
  <si>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</si>
  <si>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</si>
  <si>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</si>
  <si>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</si>
  <si>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</si>
  <si>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</si>
  <si>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</si>
  <si>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</si>
  <si>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</si>
  <si>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</si>
  <si>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</si>
  <si>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</si>
  <si>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</si>
  <si>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</si>
  <si>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</si>
  <si>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</si>
  <si>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</si>
  <si>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</si>
  <si>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</si>
  <si>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</si>
  <si>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</si>
  <si>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</si>
  <si>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</si>
  <si>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</si>
  <si>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</si>
  <si>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</si>
  <si>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</si>
  <si>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</si>
  <si>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</si>
  <si>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</si>
  <si>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</si>
  <si>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</si>
  <si>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</si>
  <si>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</si>
  <si>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</si>
  <si>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</si>
  <si>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</si>
  <si>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</si>
  <si>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</si>
  <si>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</si>
  <si>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</si>
  <si>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</si>
  <si>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</si>
  <si>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</si>
  <si>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</si>
  <si>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</si>
  <si>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</si>
  <si>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</si>
  <si>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</si>
  <si>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</si>
  <si>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</si>
  <si>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</si>
  <si>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</si>
  <si>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</si>
  <si>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</si>
  <si>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</si>
  <si>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</si>
  <si>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</si>
  <si>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</si>
  <si>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</si>
  <si>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</si>
  <si>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</si>
  <si>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</si>
  <si>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</si>
  <si>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</si>
  <si>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</si>
  <si>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</si>
  <si>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</si>
  <si>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</si>
  <si>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</si>
  <si>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</si>
  <si>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</si>
  <si>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</si>
  <si>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</si>
  <si>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</si>
  <si>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</si>
  <si>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</si>
  <si>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</si>
  <si>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</si>
  <si>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</si>
  <si>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</si>
  <si>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</si>
  <si>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</si>
  <si>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</si>
  <si>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</si>
  <si>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</si>
  <si>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</si>
  <si>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</si>
  <si>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</si>
  <si>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</si>
  <si>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</si>
  <si>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</si>
  <si>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</si>
  <si>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</si>
  <si>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</si>
  <si>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</si>
  <si>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</si>
  <si>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</si>
  <si>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</si>
  <si>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</si>
  <si>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</si>
  <si>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</si>
  <si>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</si>
  <si>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</si>
  <si>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</si>
  <si>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</si>
  <si>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</si>
  <si>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</si>
  <si>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</si>
  <si>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</si>
  <si>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</si>
  <si>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</si>
  <si>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</si>
  <si>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</si>
  <si>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</si>
  <si>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</si>
  <si>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</si>
  <si>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</si>
  <si>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</si>
  <si>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</si>
  <si>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</si>
  <si>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</si>
  <si>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</si>
  <si>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</si>
  <si>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</si>
  <si>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</si>
  <si>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</si>
  <si>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</si>
  <si>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</si>
  <si>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</si>
  <si>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</si>
  <si>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</si>
  <si>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</si>
  <si>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</si>
  <si>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</si>
  <si>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</si>
  <si>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</si>
  <si>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</si>
  <si>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</si>
  <si>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</si>
  <si>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</si>
  <si>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</si>
  <si>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</si>
  <si>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</si>
  <si>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</si>
  <si>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</si>
  <si>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</si>
  <si>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</si>
  <si>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</si>
  <si>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</si>
  <si>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</si>
  <si>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</si>
  <si>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</si>
  <si>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</si>
  <si>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</si>
  <si>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</si>
  <si>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</si>
  <si>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</si>
  <si>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</si>
  <si>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</si>
  <si>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</si>
  <si>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</si>
  <si>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</si>
  <si>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</si>
  <si>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</si>
  <si>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</si>
  <si>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</si>
  <si>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</si>
  <si>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</si>
  <si>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</si>
  <si>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</si>
  <si>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</si>
  <si>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</si>
  <si>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</si>
  <si>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</si>
  <si>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</si>
  <si>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</si>
  <si>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</si>
  <si>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</si>
  <si>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</si>
  <si>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</si>
  <si>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</si>
  <si>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</si>
  <si>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</si>
  <si>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</si>
  <si>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</si>
  <si>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</si>
  <si>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</si>
  <si>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</si>
  <si>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</si>
  <si>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</si>
  <si>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</si>
  <si>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</si>
  <si>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</si>
  <si>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</si>
  <si>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</si>
  <si>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</si>
  <si>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</si>
  <si>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</si>
  <si>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</si>
  <si>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</si>
  <si>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</si>
  <si>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</si>
  <si>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</si>
  <si>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</si>
  <si>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</si>
  <si>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</si>
  <si>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</si>
  <si>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</si>
  <si>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</si>
  <si>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</si>
  <si>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</si>
  <si>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</si>
  <si>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</si>
  <si>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</si>
  <si>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</si>
  <si>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</si>
  <si>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</si>
  <si>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</si>
  <si>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</si>
  <si>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</si>
  <si>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</si>
  <si>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</si>
  <si>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</si>
  <si>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</si>
  <si>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</si>
  <si>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</si>
  <si>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</si>
  <si>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</si>
  <si>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</si>
  <si>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</si>
  <si>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</si>
  <si>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</si>
  <si>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</si>
  <si>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</si>
  <si>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</si>
  <si>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</si>
  <si>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</si>
  <si>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</si>
  <si>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</si>
  <si>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</si>
  <si>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</si>
  <si>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</si>
  <si>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</si>
  <si>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</si>
  <si>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</si>
  <si>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</si>
  <si>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</si>
  <si>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</si>
  <si>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</si>
  <si>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</si>
  <si>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</si>
  <si>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</si>
  <si>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</si>
  <si>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</si>
  <si>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</si>
  <si>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</si>
  <si>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</si>
  <si>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</si>
  <si>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</si>
  <si>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</si>
  <si>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</si>
  <si>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</si>
  <si>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</si>
  <si>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</si>
  <si>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</si>
  <si>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</si>
  <si>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</si>
  <si>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</si>
  <si>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</si>
  <si>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</si>
  <si>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</si>
  <si>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</si>
  <si>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</si>
  <si>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</si>
  <si>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</si>
  <si>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</si>
  <si>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</si>
  <si>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</si>
  <si>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</si>
  <si>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</si>
  <si>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</si>
  <si>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</si>
  <si>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</si>
  <si>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</si>
  <si>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</si>
  <si>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</si>
  <si>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</si>
  <si>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</si>
  <si>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</si>
  <si>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</si>
  <si>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</si>
  <si>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</si>
  <si>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</si>
  <si>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</si>
  <si>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</si>
  <si>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</si>
  <si>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</si>
  <si>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</si>
  <si>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</si>
  <si>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</si>
  <si>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</si>
  <si>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</si>
  <si>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</si>
  <si>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</si>
  <si>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</si>
  <si>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</si>
  <si>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</si>
  <si>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</si>
  <si>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</si>
  <si>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</si>
  <si>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</si>
  <si>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</si>
  <si>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</si>
  <si>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</si>
  <si>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</si>
  <si>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</si>
  <si>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</si>
  <si>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</si>
  <si>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</si>
  <si>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</si>
  <si>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</si>
  <si>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</si>
  <si>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</si>
  <si>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</si>
  <si>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</si>
  <si>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</si>
  <si>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</si>
  <si>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</si>
  <si>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</si>
  <si>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</si>
  <si>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</si>
  <si>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</si>
  <si>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</si>
  <si>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</si>
  <si>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</si>
  <si>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</si>
  <si>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</si>
  <si>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</si>
  <si>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</si>
  <si>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</si>
  <si>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</si>
  <si>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</si>
  <si>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</si>
  <si>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</si>
  <si>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</si>
  <si>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</si>
  <si>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</si>
  <si>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</si>
  <si>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</si>
  <si>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</si>
  <si>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</si>
  <si>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</si>
  <si>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</si>
  <si>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</si>
  <si>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</si>
  <si>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</si>
  <si>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</si>
  <si>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</si>
  <si>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</si>
  <si>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</si>
  <si>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</si>
  <si>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</si>
  <si>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</si>
  <si>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</si>
  <si>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</si>
  <si>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</si>
  <si>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</si>
  <si>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</si>
  <si>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</si>
  <si>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</si>
  <si>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</si>
  <si>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</si>
  <si>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</si>
  <si>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</si>
  <si>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</si>
  <si>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</si>
  <si>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</si>
  <si>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</si>
  <si>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</si>
  <si>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</si>
  <si>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</si>
  <si>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</si>
  <si>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</si>
  <si>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</si>
  <si>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</si>
  <si>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</si>
  <si>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</si>
  <si>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</si>
  <si>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</si>
  <si>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</si>
  <si>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</si>
  <si>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</si>
  <si>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</si>
  <si>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</si>
  <si>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</si>
  <si>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</si>
  <si>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</si>
  <si>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</si>
  <si>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</si>
  <si>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</si>
  <si>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</si>
  <si>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</si>
  <si>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</si>
  <si>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</si>
  <si>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</si>
  <si>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</si>
  <si>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</si>
  <si>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</si>
  <si>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</si>
  <si>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</si>
  <si>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</si>
  <si>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</si>
  <si>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</si>
  <si>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</si>
  <si>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</si>
  <si>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</si>
  <si>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</si>
  <si>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</si>
  <si>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</si>
  <si>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</si>
  <si>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</si>
  <si>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</si>
  <si>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</si>
  <si>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</si>
  <si>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</si>
  <si>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</si>
  <si>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</si>
  <si>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</si>
  <si>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</si>
  <si>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</si>
  <si>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</si>
  <si>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</si>
  <si>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</si>
  <si>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</si>
  <si>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</si>
  <si>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</si>
  <si>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</si>
  <si>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</si>
  <si>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</si>
  <si>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</si>
  <si>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</si>
  <si>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</si>
  <si>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</si>
  <si>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</si>
  <si>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</si>
  <si>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</si>
  <si>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</si>
  <si>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</si>
  <si>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</si>
  <si>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</si>
  <si>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</si>
  <si>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</si>
  <si>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</si>
  <si>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</si>
  <si>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</si>
  <si>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</si>
  <si>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</si>
  <si>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</si>
  <si>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</si>
  <si>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</si>
  <si>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</si>
  <si>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</si>
  <si>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</si>
  <si>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</si>
  <si>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</si>
  <si>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</si>
  <si>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</si>
  <si>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</si>
  <si>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</si>
  <si>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</si>
  <si>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</si>
  <si>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</si>
  <si>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</si>
  <si>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</si>
  <si>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</si>
  <si>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</si>
  <si>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</si>
  <si>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</si>
  <si>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</si>
  <si>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</si>
  <si>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</si>
  <si>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</si>
  <si>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</si>
  <si>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</si>
  <si>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</si>
  <si>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</si>
  <si>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</si>
  <si>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</si>
  <si>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</si>
  <si>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</si>
  <si>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</si>
  <si>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</si>
  <si>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</si>
  <si>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</si>
  <si>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</si>
  <si>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</si>
  <si>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</si>
  <si>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</si>
  <si>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</si>
  <si>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</si>
  <si>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</si>
  <si>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</si>
  <si>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</si>
  <si>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</si>
  <si>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</si>
  <si>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</si>
  <si>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</si>
  <si>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</si>
  <si>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</si>
  <si>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</si>
  <si>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</si>
  <si>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</si>
  <si>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</si>
  <si>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</si>
  <si>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</si>
  <si>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</si>
  <si>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</si>
  <si>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</si>
  <si>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</si>
  <si>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</si>
  <si>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</si>
  <si>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</si>
  <si>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</si>
  <si>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</si>
  <si>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</si>
  <si>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</si>
  <si>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</si>
  <si>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</si>
  <si>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</si>
  <si>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</si>
  <si>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</si>
  <si>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</si>
  <si>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</si>
  <si>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</si>
  <si>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</si>
  <si>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</si>
  <si>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</si>
  <si>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</si>
  <si>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</si>
  <si>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</si>
  <si>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</si>
  <si>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</si>
  <si>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</si>
  <si>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</si>
  <si>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</si>
  <si>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</si>
  <si>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</si>
  <si>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</si>
  <si>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</si>
  <si>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</si>
  <si>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</si>
  <si>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</si>
  <si>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</si>
  <si>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</si>
  <si>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</si>
  <si>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</si>
  <si>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</si>
  <si>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</si>
  <si>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</si>
  <si>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</si>
  <si>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</si>
  <si>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</si>
  <si>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</si>
  <si>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</si>
  <si>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</si>
  <si>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</si>
  <si>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</si>
  <si>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</si>
  <si>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</si>
  <si>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</si>
  <si>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</si>
  <si>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</si>
  <si>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</si>
  <si>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</si>
  <si>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</si>
  <si>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</si>
  <si>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</si>
  <si>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</si>
  <si>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</si>
  <si>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</si>
  <si>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</si>
  <si>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</si>
  <si>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</si>
  <si>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</si>
  <si>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</si>
  <si>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</si>
  <si>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</si>
  <si>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</si>
  <si>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</si>
  <si>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</si>
  <si>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</si>
  <si>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</si>
  <si>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</si>
  <si>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</si>
  <si>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</si>
  <si>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</si>
  <si>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</si>
  <si>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</si>
  <si>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</si>
  <si>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</si>
  <si>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</si>
  <si>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</si>
  <si>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</si>
  <si>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</si>
  <si>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</si>
  <si>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</si>
  <si>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</si>
  <si>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</si>
  <si>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</si>
  <si>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</si>
  <si>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</si>
  <si>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</si>
  <si>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</si>
  <si>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</si>
  <si>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</si>
  <si>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</si>
  <si>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</si>
  <si>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</si>
  <si>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</si>
  <si>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</si>
  <si>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</si>
  <si>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</si>
  <si>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</si>
  <si>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</si>
  <si>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</si>
  <si>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</si>
  <si>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</si>
  <si>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</si>
  <si>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</si>
  <si>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</si>
  <si>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</si>
  <si>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</si>
  <si>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</si>
  <si>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</si>
  <si>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</si>
  <si>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</si>
  <si>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</si>
  <si>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</si>
  <si>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</si>
  <si>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</si>
  <si>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</si>
  <si>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</si>
  <si>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</si>
  <si>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</si>
  <si>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</si>
  <si>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</si>
  <si>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</si>
  <si>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</si>
  <si>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</si>
  <si>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</si>
  <si>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</si>
  <si>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</si>
  <si>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</si>
  <si>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</si>
  <si>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</si>
  <si>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</si>
  <si>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</si>
  <si>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</si>
  <si>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</si>
  <si>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</si>
  <si>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</si>
  <si>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</si>
  <si>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</si>
  <si>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</si>
  <si>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</si>
  <si>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</si>
  <si>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</si>
  <si>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</si>
  <si>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</si>
  <si>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</si>
  <si>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</si>
  <si>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</si>
  <si>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</si>
  <si>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</si>
  <si>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</si>
  <si>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</si>
  <si>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</si>
  <si>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</si>
  <si>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</si>
  <si>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</si>
  <si>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</si>
  <si>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</si>
  <si>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</si>
  <si>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</si>
  <si>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</si>
  <si>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</si>
  <si>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</si>
  <si>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</si>
  <si>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</si>
  <si>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</si>
  <si>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</si>
  <si>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</si>
  <si>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</si>
  <si>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</si>
  <si>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</si>
  <si>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</si>
  <si>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</si>
  <si>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</si>
  <si>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</si>
  <si>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</si>
  <si>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</si>
  <si>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</si>
  <si>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</si>
  <si>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</si>
  <si>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</si>
  <si>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</si>
  <si>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</si>
  <si>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</si>
  <si>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</si>
  <si>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</si>
  <si>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</si>
  <si>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</si>
  <si>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</si>
  <si>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</si>
  <si>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</si>
  <si>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</si>
  <si>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</si>
  <si>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</si>
  <si>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</si>
  <si>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</si>
  <si>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</si>
  <si>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</si>
  <si>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</si>
  <si>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</si>
  <si>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</si>
  <si>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</si>
  <si>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</si>
  <si>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</si>
  <si>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</si>
  <si>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</si>
  <si>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</si>
  <si>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</si>
  <si>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</si>
  <si>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</si>
  <si>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</si>
  <si>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</si>
  <si>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</si>
  <si>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</si>
  <si>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</si>
  <si>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</si>
  <si>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</si>
  <si>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</si>
  <si>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</si>
  <si>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</si>
  <si>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</si>
  <si>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</si>
  <si>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</si>
  <si>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</si>
  <si>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</si>
  <si>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</si>
  <si>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</si>
  <si>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</si>
  <si>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</si>
  <si>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</si>
  <si>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</si>
  <si>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</si>
  <si>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</si>
  <si>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</si>
  <si>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</si>
  <si>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</si>
  <si>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</si>
  <si>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</si>
  <si>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</si>
  <si>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</si>
  <si>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</si>
  <si>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</si>
  <si>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</si>
  <si>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</si>
  <si>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</si>
  <si>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</si>
  <si>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</si>
  <si>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</si>
  <si>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</si>
  <si>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</si>
  <si>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</si>
  <si>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</si>
  <si>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</si>
  <si>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</si>
  <si>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</si>
  <si>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</si>
  <si>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</si>
  <si>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</si>
  <si>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</si>
  <si>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</si>
  <si>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</si>
  <si>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</si>
  <si>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</si>
  <si>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</si>
  <si>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</si>
  <si>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</si>
  <si>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</si>
  <si>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</si>
  <si>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</si>
  <si>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</si>
  <si>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</si>
  <si>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</si>
  <si>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</si>
  <si>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</si>
  <si>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</si>
  <si>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</si>
  <si>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</si>
  <si>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</si>
  <si>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</si>
  <si>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</si>
  <si>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</si>
  <si>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</si>
  <si>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</si>
  <si>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</si>
  <si>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</si>
  <si>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</si>
  <si>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</si>
  <si>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</si>
  <si>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</si>
  <si>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</si>
  <si>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</si>
  <si>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</si>
  <si>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</si>
  <si>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</si>
  <si>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</si>
  <si>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</si>
  <si>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</si>
  <si>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</si>
  <si>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</si>
  <si>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</si>
  <si>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</si>
  <si>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</si>
  <si>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</si>
  <si>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</si>
  <si>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</si>
  <si>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</si>
  <si>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</si>
  <si>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</si>
  <si>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</si>
  <si>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</si>
  <si>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</si>
  <si>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</si>
  <si>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</si>
  <si>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</si>
  <si>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</si>
  <si>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</si>
  <si>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</si>
  <si>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</si>
  <si>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</si>
  <si>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</si>
  <si>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</si>
  <si>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</si>
  <si>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</si>
  <si>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</si>
  <si>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</si>
  <si>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</si>
  <si>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</si>
  <si>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</si>
  <si>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</si>
  <si>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</si>
  <si>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</si>
  <si>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</si>
  <si>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</si>
  <si>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</si>
  <si>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</si>
  <si>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</si>
  <si>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</si>
  <si>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</si>
  <si>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</si>
  <si>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</si>
  <si>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</si>
  <si>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</si>
  <si>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</si>
  <si>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</si>
  <si>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</si>
  <si>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</si>
  <si>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</si>
  <si>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</si>
  <si>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</si>
  <si>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</si>
  <si>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</si>
  <si>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</si>
  <si>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</si>
  <si>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</si>
  <si>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</si>
  <si>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</si>
  <si>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</si>
  <si>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</si>
  <si>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</si>
  <si>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</si>
  <si>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</si>
  <si>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</si>
  <si>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</si>
  <si>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</si>
  <si>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</si>
  <si>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</si>
  <si>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</si>
  <si>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</si>
  <si>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</si>
  <si>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</si>
  <si>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</si>
  <si>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</si>
  <si>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</si>
  <si>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</si>
  <si>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</si>
  <si>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</si>
  <si>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</si>
  <si>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</si>
  <si>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</si>
  <si>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</si>
  <si>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</si>
  <si>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</si>
  <si>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</si>
  <si>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</si>
  <si>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</si>
  <si>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</si>
  <si>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</si>
  <si>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</si>
  <si>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</si>
  <si>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</si>
  <si>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</si>
  <si>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</si>
  <si>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</si>
  <si>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</si>
  <si>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</si>
  <si>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</si>
  <si>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</si>
  <si>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</si>
  <si>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</si>
  <si>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</si>
  <si>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</si>
  <si>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</si>
  <si>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</si>
  <si>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</si>
  <si>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</si>
  <si>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</si>
  <si>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</si>
  <si>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</si>
  <si>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</si>
  <si>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</si>
  <si>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</si>
  <si>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</si>
  <si>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</si>
  <si>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</si>
  <si>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</si>
  <si>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</si>
  <si>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</si>
  <si>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</si>
  <si>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</si>
  <si>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</si>
  <si>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</si>
  <si>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</si>
  <si>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</si>
  <si>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</si>
  <si>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</si>
  <si>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</si>
  <si>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</si>
  <si>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</si>
  <si>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</si>
  <si>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</si>
  <si>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</si>
  <si>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</si>
  <si>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</si>
  <si>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</si>
  <si>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</si>
  <si>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</si>
  <si>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</si>
  <si>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</si>
  <si>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</si>
  <si>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</si>
  <si>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</si>
  <si>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</si>
  <si>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</si>
  <si>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</si>
  <si>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</si>
  <si>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</si>
  <si>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</si>
  <si>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</si>
  <si>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</si>
  <si>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</si>
  <si>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</si>
  <si>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</si>
  <si>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</si>
  <si>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</si>
  <si>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</si>
  <si>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</si>
  <si>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</si>
  <si>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</si>
  <si>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</si>
  <si>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</si>
  <si>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</si>
  <si>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</si>
  <si>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</si>
  <si>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</si>
  <si>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</si>
  <si>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</si>
  <si>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</si>
  <si>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</si>
  <si>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</si>
  <si>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</si>
  <si>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</si>
  <si>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</si>
  <si>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</si>
  <si>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</si>
  <si>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</si>
  <si>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</si>
  <si>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</si>
  <si>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</si>
  <si>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</si>
  <si>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</si>
  <si>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</si>
  <si>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</si>
  <si>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</si>
  <si>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</si>
  <si>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</si>
  <si>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</si>
  <si>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</si>
  <si>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</si>
  <si>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</si>
  <si>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</si>
  <si>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</si>
  <si>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</si>
  <si>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</si>
  <si>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</si>
  <si>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</si>
  <si>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</si>
  <si>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</si>
  <si>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</si>
  <si>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</si>
  <si>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</si>
  <si>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</si>
  <si>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</si>
  <si>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</si>
  <si>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</si>
  <si>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</si>
  <si>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</si>
  <si>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</si>
  <si>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</si>
  <si>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</si>
  <si>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</si>
  <si>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</si>
  <si>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</si>
  <si>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</si>
  <si>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</si>
  <si>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</si>
  <si>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</si>
  <si>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</si>
  <si>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</si>
  <si>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</si>
  <si>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</si>
  <si>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</si>
  <si>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</si>
  <si>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</si>
  <si>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</si>
  <si>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</si>
  <si>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</si>
  <si>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</si>
  <si>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</si>
  <si>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</si>
  <si>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</si>
  <si>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</si>
  <si>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</si>
  <si>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</si>
  <si>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</si>
  <si>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</si>
  <si>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</si>
  <si>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</si>
  <si>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</si>
  <si>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</si>
  <si>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</si>
  <si>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</si>
  <si>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</si>
  <si>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</si>
  <si>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</si>
  <si>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</si>
  <si>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</si>
  <si>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</si>
  <si>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</si>
  <si>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</si>
  <si>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</si>
  <si>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</si>
  <si>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</si>
  <si>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</si>
  <si>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</si>
  <si>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</si>
  <si>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</si>
  <si>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</si>
  <si>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</si>
  <si>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</si>
  <si>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</si>
  <si>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</si>
  <si>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</si>
  <si>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</si>
  <si>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</si>
  <si>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</si>
  <si>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</si>
  <si>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</si>
  <si>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</si>
  <si>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</si>
  <si>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</si>
  <si>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</si>
  <si>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</si>
  <si>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</si>
  <si>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</si>
  <si>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</si>
  <si>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</si>
  <si>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</si>
  <si>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</si>
  <si>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</si>
  <si>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</si>
  <si>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</si>
  <si>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</si>
  <si>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</si>
  <si>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</si>
  <si>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</si>
  <si>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</si>
  <si>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</si>
  <si>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</si>
  <si>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</si>
  <si>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</si>
  <si>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</si>
  <si>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</si>
  <si>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</si>
  <si>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</si>
  <si>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</si>
  <si>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</si>
  <si>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</si>
  <si>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</si>
  <si>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</si>
  <si>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</si>
  <si>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</si>
  <si>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</si>
  <si>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</si>
  <si>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</si>
  <si>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</si>
  <si>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</si>
  <si>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</si>
  <si>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</si>
  <si>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</si>
  <si>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</si>
  <si>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</si>
  <si>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</si>
  <si>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</si>
  <si>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</si>
  <si>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</si>
  <si>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</si>
  <si>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</si>
  <si>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</si>
  <si>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</si>
  <si>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</si>
  <si>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</si>
  <si>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</si>
  <si>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</si>
  <si>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</si>
  <si>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</si>
  <si>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</si>
  <si>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</si>
  <si>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</si>
  <si>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</si>
  <si>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</si>
  <si>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</si>
  <si>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</si>
  <si>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</si>
  <si>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</si>
  <si>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</si>
  <si>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</si>
  <si>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</si>
  <si>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</si>
  <si>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</si>
  <si>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</si>
  <si>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</si>
  <si>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</si>
  <si>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</si>
  <si>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</si>
  <si>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</si>
  <si>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</si>
  <si>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</si>
  <si>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</si>
  <si>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</si>
  <si>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</si>
  <si>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</si>
  <si>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</si>
  <si>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</si>
  <si>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</si>
  <si>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</si>
  <si>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</si>
  <si>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</si>
  <si>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</si>
  <si>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</si>
  <si>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</si>
  <si>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</si>
  <si>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</si>
  <si>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</si>
  <si>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</si>
  <si>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</si>
  <si>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</si>
  <si>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</si>
  <si>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</si>
  <si>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</si>
  <si>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</si>
  <si>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</si>
  <si>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</si>
  <si>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</si>
  <si>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</si>
  <si>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</si>
  <si>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</si>
  <si>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</si>
  <si>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</si>
  <si>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</si>
  <si>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</si>
  <si>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</si>
  <si>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</si>
  <si>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</si>
  <si>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</si>
  <si>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</si>
  <si>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</si>
  <si>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</si>
  <si>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</si>
  <si>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</si>
  <si>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</si>
  <si>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</si>
  <si>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</si>
  <si>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</si>
  <si>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</si>
  <si>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</si>
  <si>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</si>
  <si>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</si>
  <si>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</si>
  <si>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</si>
  <si>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</si>
  <si>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</si>
  <si>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</si>
  <si>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</si>
  <si>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</si>
  <si>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</si>
  <si>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</si>
  <si>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</si>
  <si>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</si>
  <si>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</si>
  <si>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</si>
  <si>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</si>
  <si>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</si>
  <si>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</si>
  <si>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</si>
  <si>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</si>
  <si>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</si>
  <si>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</si>
  <si>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</si>
  <si>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</si>
  <si>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</si>
  <si>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</si>
  <si>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</si>
  <si>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</si>
  <si>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</si>
  <si>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</si>
  <si>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</si>
  <si>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</si>
  <si>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</si>
  <si>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</si>
  <si>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</si>
  <si>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</si>
  <si>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</si>
  <si>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</si>
  <si>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</si>
  <si>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</si>
  <si>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</si>
  <si>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</si>
  <si>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</si>
  <si>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</si>
  <si>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</si>
  <si>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</si>
  <si>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</si>
  <si>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</si>
  <si>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</si>
  <si>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</si>
  <si>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</si>
  <si>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</si>
  <si>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</si>
  <si>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</si>
  <si>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</si>
  <si>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</si>
  <si>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</si>
  <si>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</si>
  <si>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</si>
  <si>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</si>
  <si>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</si>
  <si>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</si>
  <si>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</si>
  <si>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</si>
  <si>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</si>
  <si>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</si>
  <si>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</si>
  <si>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</si>
  <si>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</si>
  <si>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</si>
  <si>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</si>
  <si>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</si>
  <si>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</si>
  <si>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</si>
  <si>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</si>
  <si>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</si>
  <si>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</si>
  <si>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</si>
  <si>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</si>
  <si>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</si>
  <si>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</si>
  <si>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</si>
  <si>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</si>
  <si>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</si>
  <si>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</si>
  <si>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</si>
  <si>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</si>
  <si>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</si>
  <si>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</si>
  <si>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</si>
  <si>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</si>
  <si>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</si>
  <si>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</si>
  <si>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</si>
  <si>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</si>
  <si>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</si>
  <si>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</si>
  <si>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</si>
  <si>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</si>
  <si>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</si>
  <si>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</si>
  <si>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</si>
  <si>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</si>
  <si>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</si>
  <si>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</si>
  <si>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</si>
  <si>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</si>
  <si>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</si>
  <si>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</si>
  <si>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</si>
  <si>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</si>
  <si>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</si>
  <si>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</si>
  <si>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</si>
  <si>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</si>
  <si>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</si>
  <si>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</si>
  <si>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</si>
  <si>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</si>
  <si>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</si>
  <si>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</si>
  <si>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</si>
  <si>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</si>
  <si>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</si>
  <si>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</si>
  <si>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</si>
  <si>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</si>
  <si>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</si>
  <si>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2021-44-44001602020</t>
  </si>
  <si>
    <t>POR AMOR A LA NIÑEZ</t>
  </si>
  <si>
    <t>PRESTAR LOS SERVICIOS DE EDUCACION INICIAL EN EL MARCO DE LA ATENCION INTEGRAL EN LA MODALIDAD PROPIA E INTERCULTURAL PARA GRUPOS ETNICOS Y COMUNIDADES RURALES  Y RURALES DISPERSA RESPONDIENDO A LAS CARACTERISTICAS PROPIAS DE LOS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</si>
  <si>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PRESTAR EL DERVICIO CENTRO DESARROLLO INFANTIL CDI  DE CONFORMIDAD CON EL MANUAL OPERATIVO DE LA MODALIDAD INSTITUCIONAL Y LAS DIRECTRICES ESTABLECIDAS POR EL ICBF, EN ARMONIA CON LA POLITICA DE ESTADO PARA EL DESARROLLO INTEGRAL DE LA PRIMERA INFANCIA DE CERO A SIEMPRE</t>
  </si>
  <si>
    <t>0372</t>
  </si>
  <si>
    <t>0214</t>
  </si>
  <si>
    <t>ATENDER NIÑOS Y NIÑAS MENORES DE 5 AÑOS O HASTA SU INGRESO AL GRADO DE TRANSICION EN LOS SERVICIOS DE EDUCACION INICIAL Y CUIDADO CON EL FIN DE PRODE FAMILIAS EN SITUACION DE VULNERABILIDAD DE CONFORMIDAD CON LAS DIRECTRICES, LINEAMIENTOS Y PARAMETROS ESTABLECIDOS POR EL ICBF</t>
  </si>
  <si>
    <t>0136</t>
  </si>
  <si>
    <t>0146</t>
  </si>
  <si>
    <t>ATENDER A LA PRIMERA INFANCIA EN EL MARCO DE LA ESTRATEGIA DE “DE CERO A SIEMPRE”, ESPECÍFICAMENTE A LOS NIÑOS Y NIÑAS MENORES DE (5) AÑOS DE FAMILIAS DE SITUACIÓN DE VULNERABILIDAD DE CONFORMIDAD CON LAS DIRECTRICES, LINEAMIENTOS Y PARÁMETROS ESTABLECIDOS POR EL ICBF, ASÍ COMO REGULAR LAS RELACIONES DE LAS PARTES DE LA ENTREGA DE APORTES DEL ICBF A LA ENTIDAD ADMINISTRADORA DEL SERVICIO EN LA MODALIDAD DE HOGARES COMUNITARIOS DE BIENESTAR.</t>
  </si>
  <si>
    <t>0180</t>
  </si>
  <si>
    <t>0232</t>
  </si>
  <si>
    <t>BRINDAR ATENCIÓN A LA PRIMERA INFANCIA, NIÑOS Y NIÑAS MENORES DE (5) DE FAMILIAS EN SITUACIÓN DE VULNERABILIDAD ATREVES DE LOS HOGARES COMUNITARIOS DE BIENESTAR EN LAS SIGUIENTES FORMAS DE ATENCIÓN: FAMILIARES, MÚLTIPLES, GRUPALES, JARDÍN SOCIAL, EMPRESARIALES Y EN LA MODALIDAD FAMI, DE CONFORMIDAD CON LOS LINEAMIENTOS ESTÁNDARES Y DIRECTRICES QUE EL ICBF EXPIDA PARA LAS MISMA.</t>
  </si>
  <si>
    <t>01/092014</t>
  </si>
  <si>
    <t>MONICA PATRICIA FLOREZ PEREZ</t>
  </si>
  <si>
    <t xml:space="preserve">CRA 25A  N° 22 - 37  </t>
  </si>
  <si>
    <t>2826398</t>
  </si>
  <si>
    <t>CRA 25A N° 22 -37</t>
  </si>
  <si>
    <t>funipaz2011@hotmail.com</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</si>
  <si>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</si>
  <si>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EL SERVICIO HCB INTEGRAL DE CONFORMIDAD CON LAS DIRECTRICES, LINEAMIENTOS Y PARAMETROS ESTABLECIDOS POR EL ICBF, EN ARMONIA CON LA POLITICA DE ESTADO PARA EL DESARROLLO INTEGRAL A LA PRIMERA INFANCIA DE CERO A SIEMPRE.</t>
  </si>
  <si>
    <t>PRESTAR Y CUALIFICAR EL SERVICIO DE ATENCION A NIÑAS Y NIÑOS EN EL MARCO DE LA POLITICA DE ESTADO PARA EL DESARROLLO INTEGRAL A LA PRIMERA INFANCIA “DE CERO A SIEMPRE” Y MUJERES GESTANTRES, DE CONFORMIDAD CON LAS DIRECTRICES, LINEAMIENTOS Y PARAMETROS ESTABLECIDOS POR EL ICBF PARA LOS SERVICIOS: HOGARES INTEGRALES COMUNITARIOS Y/O CUALIFICADOS.</t>
  </si>
  <si>
    <t>ATENDER A LA PRIMERA INFANCIA EN EL MARCO DE LA ESTRATEGIA DE CERO A SIEMPRE, ESPECIFICAMENTE A LOS NIÑOS Y NIÑAS MENORES DE CINCO AÑOS DE FAMILIAS, EN SITUACION DE VULNERABILIDAD CON LAS DIRECTRICES, LINEAMIENTOS Y PARAMETROS ESTABLECIDOS POR EL ICBF, ASI COMO REGULAR LAS RELACIONES ENTRE LAS PARTES DERIVADAS D LA ESTRATEGIA DE APORTES DEL ICBF A LAS EAS EN LA MODALIDAD HOGARES COMUNITARIOS DE BIENESTAR EN LAS SIGUIENTES FORMAS DE ATENCION: FAMILIAR.</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</si>
  <si>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COMI REGULAR LAS RELACIONES ENTRE LAS PARTES DERIVADAS DE LA ENTREGA DE APORTES DEL ICBF A LA ENTIDAD ADMINISTRADORA DE SERVICIO EN LAS MODALIDAD DE HOGARES COMUNITARIOS DE BIENESTAR EN LAS DIGUIENTES FORMAS DE ATENCION: FAMILIARES, MUTIPLES, GRUPALES, EMPRESARIALES, JARDINES SOCIALES, Y EN LA MODALIDAD FAMI.</t>
  </si>
  <si>
    <t>190</t>
  </si>
  <si>
    <t>247</t>
  </si>
  <si>
    <t>112</t>
  </si>
  <si>
    <t>498</t>
  </si>
  <si>
    <t>418</t>
  </si>
  <si>
    <t>060</t>
  </si>
  <si>
    <t>083</t>
  </si>
  <si>
    <t>117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</si>
  <si>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</si>
  <si>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351</t>
  </si>
  <si>
    <t>PRESTAR LOS SERVICIOS DE EDUCACION INICIAL EN EL MARCO DE LA ATENCION INTEGRAL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</si>
  <si>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ELIANA PATRICIA OROZCO MEJIA</t>
  </si>
  <si>
    <t>EVELYS MARINA SOSA MEJIA</t>
  </si>
  <si>
    <t>CALLE 9 N° 13 - 57   MAICAO</t>
  </si>
  <si>
    <t>7252049</t>
  </si>
  <si>
    <t>CALLE 13 N° 23 - 15</t>
  </si>
  <si>
    <t>ingeniorozco@hotmail.com</t>
  </si>
  <si>
    <t>ATENDER A LOS NIÑOS Y NIÑAS MENORES DE CINCO AÑOS Y CUALIFICAR LA PRESTACIÓN DEL SERVICIO DE LOS HOGARES COMUNITARIOS DE BIENESTAR-HCB INTEGRALES DE LA REGIÓN GUAJIRA FOCALIZADOS POR EL ICBF DE CONFORMIDAD CON LO ESTABLECIDO EN EL MANUAL OPERATIVO DE LA MODALIDAD COMUNITARIA HOGARES COMUNITARIOS INTEGRALES</t>
  </si>
  <si>
    <t>ATENDER A LOS NIÑOS Y NIÑAS MENORES DE 5 AÑOS DE FAMILIAS EN SITUACIÓN DE VULNERABILIDAD Y FORTALECER LA PRESTACIÓN DEL SERVICIO DE 129 HOGARES COMUNITARIOS DE BIENESTAR HCB INTEGRALES DE LA REGIÓN GUAJIRA FOCALIZADOS POR ICBF A TRACES DE ACCIONES QUE PERMITAN EL CUMPLIMIENTO PROGRESIVO DE LOS ESTÁNDARES DE CALIDAD DE LOS COMPONENTES DE ATENCIÓN DEFINIDO EN EL MARCO DE LA MODALIDAD COMUNITARIA HOGARES COMUNITARIOS INTEGRALES Y DE LA MODALIDAD HOGARES DE BIENESTAR FAMI FAMILIAR</t>
  </si>
  <si>
    <t>057</t>
  </si>
  <si>
    <t>036</t>
  </si>
  <si>
    <t>027</t>
  </si>
  <si>
    <t>051</t>
  </si>
  <si>
    <t>004</t>
  </si>
  <si>
    <t>050</t>
  </si>
  <si>
    <t>BRINDAR ATENCION A 25 CUPOS DEL RECURSO 131, EN UNIDADES APLICATIVAS (HOGARES COMUNITARIOS) DE LA PRIMERA INFANCIA MENORES DE SEIS  (6) AÑOS DE FAMILIAS CON VULNERABILIDAD ECONIMICA, SOCIAL, CULTURAL,NUTRICIONAL Y PSICOAFECTIVA ATRAVES DE LOS HOGARES COMUNITARIOS DE BIENESTAR MODALIDAD 0-7, PRIORITARIAMENTE EN SITUACION DE DESPLAZAMIENTO</t>
  </si>
  <si>
    <t>BRINDAR ATENCION A 25  CUPOS DE LA PRIMERA INFANCIA NIÑOS Y NIÑAS MENORES DE SEIS AÑOS DE FAMILIAS CON VULNERABILIDAD ECONOMICA, SOCIAL, CULTURAL, NUTRICIONAL Y PSICOAFECTIVA, ATRAVES DE LOS HOGARES COMUNITARIOS DE BIENESTAR MODALIDAD 0-7, PRIORITARIAMENTE EN SITUACION DE DESPLAZAMIENTO</t>
  </si>
  <si>
    <t>BRINDAR ATENCION DE NIÑOS Y NIÑAS  EN LOS HCB 0-7 EN COMUNIDADES INDIGENAS MUNICIPIO DE MAICAO</t>
  </si>
  <si>
    <t>ATENDER 1040 CUPOS NIÑOS Y NIÑAS MENORES DE CINCO AÑOS DE EDAD NACIONALES Y/O INDIGENAS CON DESNUTRICION PROTEICO CALORICA ACTUAL LEVE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</si>
</sst>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1" zoomScale="70" zoomScaleNormal="70" zoomScaleSheetLayoutView="40" zoomScalePageLayoutView="40" workbookViewId="0">
      <selection activeCell="N115" sqref="N1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73" t="str">
        <f>HYPERLINK("#Integrante_1!A109","CAPACIDAD RESIDUAL")</f>
        <v>CAPACIDAD RESIDUAL</v>
      </c>
      <c r="F8" s="274"/>
      <c r="G8" s="27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73" t="str">
        <f>HYPERLINK("#Integrante_1!A162","TALENTO HUMANO")</f>
        <v>TALENTO HUMANO</v>
      </c>
      <c r="F9" s="274"/>
      <c r="G9" s="27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73" t="str">
        <f>HYPERLINK("#Integrante_1!F162","INFRAESTRUCTURA")</f>
        <v>INFRAESTRUCTURA</v>
      </c>
      <c r="F10" s="274"/>
      <c r="G10" s="27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696</v>
      </c>
      <c r="I15" s="32" t="s">
        <v>2629</v>
      </c>
      <c r="J15" s="110" t="s">
        <v>2637</v>
      </c>
      <c r="L15" s="270" t="s">
        <v>8</v>
      </c>
      <c r="M15" s="270"/>
      <c r="N15" s="183">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823003023</v>
      </c>
      <c r="C20" s="5"/>
      <c r="D20" s="74"/>
      <c r="E20" s="160" t="s">
        <v>2669</v>
      </c>
      <c r="F20" s="194" t="s">
        <v>2682</v>
      </c>
      <c r="G20" s="5"/>
      <c r="H20" s="276"/>
      <c r="I20" s="149" t="s">
        <v>1154</v>
      </c>
      <c r="J20" s="150" t="s">
        <v>706</v>
      </c>
      <c r="K20" s="151">
        <v>4914701760</v>
      </c>
      <c r="L20" s="152"/>
      <c r="M20" s="152">
        <v>44561</v>
      </c>
      <c r="N20" s="135">
        <f>+(M20-L20)/30</f>
        <v>1485.3666666666666</v>
      </c>
      <c r="O20" s="138"/>
      <c r="U20" s="134"/>
      <c r="V20" s="107">
        <f ca="1">NOW()</f>
        <v>44194.801760069444</v>
      </c>
      <c r="W20" s="107">
        <f ca="1">NOW()</f>
        <v>44194.801760069444</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FUNDACION NIÑOS DE PAZ</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2683</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14" t="s">
        <v>31</v>
      </c>
      <c r="D48" s="112" t="s">
        <v>2686</v>
      </c>
      <c r="E48" s="145">
        <v>43738</v>
      </c>
      <c r="F48" s="145">
        <v>43813</v>
      </c>
      <c r="G48" s="172">
        <f>IF(AND(E48&lt;&gt;"",F48&lt;&gt;""),((F48-E48)/30),"")</f>
        <v>2.5</v>
      </c>
      <c r="H48" s="116" t="s">
        <v>2684</v>
      </c>
      <c r="I48" s="115" t="s">
        <v>453</v>
      </c>
      <c r="J48" s="115" t="s">
        <v>977</v>
      </c>
      <c r="K48" s="118">
        <v>76774470</v>
      </c>
      <c r="L48" s="117" t="s">
        <v>1148</v>
      </c>
      <c r="M48" s="119">
        <v>1</v>
      </c>
      <c r="N48" s="117" t="s">
        <v>1151</v>
      </c>
      <c r="O48" s="117" t="s">
        <v>1148</v>
      </c>
      <c r="P48" s="80"/>
    </row>
    <row r="49" spans="1:16" s="6" customFormat="1" ht="24.75" customHeight="1" x14ac:dyDescent="0.25">
      <c r="A49" s="143">
        <v>2</v>
      </c>
      <c r="B49" s="113" t="s">
        <v>2671</v>
      </c>
      <c r="C49" s="114" t="s">
        <v>31</v>
      </c>
      <c r="D49" s="112" t="s">
        <v>2685</v>
      </c>
      <c r="E49" s="145">
        <v>42006</v>
      </c>
      <c r="F49" s="145">
        <v>42369</v>
      </c>
      <c r="G49" s="172">
        <f t="shared" ref="G49:G107" si="2">IF(AND(E49&lt;&gt;"",F49&lt;&gt;""),((F49-E49)/30),"")</f>
        <v>12.1</v>
      </c>
      <c r="H49" s="124" t="s">
        <v>2687</v>
      </c>
      <c r="I49" s="115" t="s">
        <v>453</v>
      </c>
      <c r="J49" s="115" t="s">
        <v>978</v>
      </c>
      <c r="K49" s="125">
        <v>2243805695</v>
      </c>
      <c r="L49" s="117" t="s">
        <v>26</v>
      </c>
      <c r="M49" s="119">
        <v>0.5</v>
      </c>
      <c r="N49" s="117" t="s">
        <v>1151</v>
      </c>
      <c r="O49" s="117" t="s">
        <v>26</v>
      </c>
      <c r="P49" s="80"/>
    </row>
    <row r="50" spans="1:16" s="6" customFormat="1" ht="24.75" customHeight="1" x14ac:dyDescent="0.25">
      <c r="A50" s="143">
        <v>3</v>
      </c>
      <c r="B50" s="113" t="s">
        <v>2671</v>
      </c>
      <c r="C50" s="114" t="s">
        <v>31</v>
      </c>
      <c r="D50" s="112" t="s">
        <v>2688</v>
      </c>
      <c r="E50" s="145">
        <v>41663</v>
      </c>
      <c r="F50" s="145">
        <v>42034</v>
      </c>
      <c r="G50" s="172">
        <f t="shared" si="2"/>
        <v>12.366666666666667</v>
      </c>
      <c r="H50" s="121" t="s">
        <v>2690</v>
      </c>
      <c r="I50" s="115" t="s">
        <v>453</v>
      </c>
      <c r="J50" s="115" t="s">
        <v>975</v>
      </c>
      <c r="K50" s="125">
        <v>127043136</v>
      </c>
      <c r="L50" s="117" t="s">
        <v>1148</v>
      </c>
      <c r="M50" s="119">
        <v>1</v>
      </c>
      <c r="N50" s="117" t="s">
        <v>27</v>
      </c>
      <c r="O50" s="117" t="s">
        <v>26</v>
      </c>
      <c r="P50" s="80"/>
    </row>
    <row r="51" spans="1:16" s="6" customFormat="1" ht="24.75" customHeight="1" outlineLevel="1" x14ac:dyDescent="0.25">
      <c r="A51" s="143">
        <v>4</v>
      </c>
      <c r="B51" s="113" t="s">
        <v>2671</v>
      </c>
      <c r="C51" s="114" t="s">
        <v>31</v>
      </c>
      <c r="D51" s="112" t="s">
        <v>2691</v>
      </c>
      <c r="E51" s="145">
        <v>41669</v>
      </c>
      <c r="F51" s="145">
        <v>42034</v>
      </c>
      <c r="G51" s="172">
        <f t="shared" si="2"/>
        <v>12.166666666666666</v>
      </c>
      <c r="H51" s="124" t="s">
        <v>2690</v>
      </c>
      <c r="I51" s="115" t="s">
        <v>453</v>
      </c>
      <c r="J51" s="115" t="s">
        <v>981</v>
      </c>
      <c r="K51" s="125">
        <v>158406552</v>
      </c>
      <c r="L51" s="117" t="s">
        <v>1148</v>
      </c>
      <c r="M51" s="119">
        <v>1</v>
      </c>
      <c r="N51" s="117" t="s">
        <v>27</v>
      </c>
      <c r="O51" s="117" t="s">
        <v>26</v>
      </c>
      <c r="P51" s="80"/>
    </row>
    <row r="52" spans="1:16" s="7" customFormat="1" ht="24.75" customHeight="1" outlineLevel="1" x14ac:dyDescent="0.25">
      <c r="A52" s="144">
        <v>5</v>
      </c>
      <c r="B52" s="113" t="s">
        <v>2671</v>
      </c>
      <c r="C52" s="114" t="s">
        <v>31</v>
      </c>
      <c r="D52" s="112" t="s">
        <v>2692</v>
      </c>
      <c r="E52" s="145">
        <v>41304</v>
      </c>
      <c r="F52" s="145">
        <v>41639</v>
      </c>
      <c r="G52" s="172">
        <f t="shared" si="2"/>
        <v>11.166666666666666</v>
      </c>
      <c r="H52" s="121" t="s">
        <v>2693</v>
      </c>
      <c r="I52" s="115" t="s">
        <v>453</v>
      </c>
      <c r="J52" s="115" t="s">
        <v>981</v>
      </c>
      <c r="K52" s="125">
        <v>138623140</v>
      </c>
      <c r="L52" s="117" t="s">
        <v>1148</v>
      </c>
      <c r="M52" s="119">
        <v>1</v>
      </c>
      <c r="N52" s="117" t="s">
        <v>27</v>
      </c>
      <c r="O52" s="117" t="s">
        <v>26</v>
      </c>
      <c r="P52" s="81"/>
    </row>
    <row r="53" spans="1:16" s="7" customFormat="1" ht="24.75" customHeight="1" outlineLevel="1" x14ac:dyDescent="0.25">
      <c r="A53" s="144">
        <v>6</v>
      </c>
      <c r="B53" s="113" t="s">
        <v>2671</v>
      </c>
      <c r="C53" s="114" t="s">
        <v>31</v>
      </c>
      <c r="D53" s="112" t="s">
        <v>2689</v>
      </c>
      <c r="E53" s="145">
        <v>40945</v>
      </c>
      <c r="F53" s="145">
        <v>41273</v>
      </c>
      <c r="G53" s="172">
        <f t="shared" si="2"/>
        <v>10.933333333333334</v>
      </c>
      <c r="H53" s="121" t="s">
        <v>2693</v>
      </c>
      <c r="I53" s="115" t="s">
        <v>453</v>
      </c>
      <c r="J53" s="115" t="s">
        <v>975</v>
      </c>
      <c r="K53" s="118">
        <v>201790795</v>
      </c>
      <c r="L53" s="117" t="s">
        <v>1148</v>
      </c>
      <c r="M53" s="119">
        <v>1</v>
      </c>
      <c r="N53" s="117" t="s">
        <v>27</v>
      </c>
      <c r="O53" s="117" t="s">
        <v>26</v>
      </c>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2714</v>
      </c>
      <c r="E114" s="145">
        <v>44194</v>
      </c>
      <c r="F114" s="145">
        <v>44773</v>
      </c>
      <c r="G114" s="172">
        <f>IF(AND(E114&lt;&gt;"",F114&lt;&gt;""),((F114-E114)/30),"")</f>
        <v>19.3</v>
      </c>
      <c r="H114" s="124" t="s">
        <v>2715</v>
      </c>
      <c r="I114" s="123" t="s">
        <v>1154</v>
      </c>
      <c r="J114" s="123" t="s">
        <v>706</v>
      </c>
      <c r="K114" s="125">
        <v>5177612650</v>
      </c>
      <c r="L114" s="102">
        <f>+IF(AND(K114&gt;0,O114="Ejecución"),(K114/877802)*Tabla28[[#This Row],[% participación]],IF(AND(K114&gt;0,O114&lt;&gt;"Ejecución"),"-",""))</f>
        <v>5603.4641268759915</v>
      </c>
      <c r="M114" s="126" t="s">
        <v>26</v>
      </c>
      <c r="N114" s="181">
        <v>0.95</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8">
        <v>0.01</v>
      </c>
      <c r="G179" s="179">
        <f>IF(F179&gt;0,SUM(E179+F179),"")</f>
        <v>0.03</v>
      </c>
      <c r="H179" s="5"/>
      <c r="I179" s="259" t="s">
        <v>2674</v>
      </c>
      <c r="J179" s="260"/>
      <c r="K179" s="260"/>
      <c r="L179" s="261"/>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147441052.79999998</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26" t="s">
        <v>24</v>
      </c>
      <c r="J192" s="5" t="s">
        <v>2642</v>
      </c>
      <c r="K192" s="5"/>
      <c r="M192" s="5"/>
      <c r="N192" s="5"/>
      <c r="O192" s="8"/>
      <c r="Q192" s="154"/>
      <c r="R192" s="155"/>
      <c r="S192" s="155"/>
      <c r="T192" s="154"/>
    </row>
    <row r="193" spans="1:18" x14ac:dyDescent="0.25">
      <c r="A193" s="9"/>
      <c r="C193" s="128" t="s">
        <v>2694</v>
      </c>
      <c r="D193" s="5"/>
      <c r="E193" s="127">
        <v>1909</v>
      </c>
      <c r="F193" s="5"/>
      <c r="G193" s="5"/>
      <c r="H193" s="147" t="s">
        <v>2695</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2696</v>
      </c>
      <c r="J211" s="27" t="s">
        <v>2627</v>
      </c>
      <c r="K211" s="148" t="s">
        <v>2698</v>
      </c>
      <c r="L211" s="21"/>
      <c r="M211" s="21"/>
      <c r="N211" s="21"/>
      <c r="O211" s="8"/>
    </row>
    <row r="212" spans="1:15" x14ac:dyDescent="0.25">
      <c r="A212" s="9"/>
      <c r="B212" s="27" t="s">
        <v>2624</v>
      </c>
      <c r="C212" s="147" t="s">
        <v>2695</v>
      </c>
      <c r="D212" s="21"/>
      <c r="G212" s="27" t="s">
        <v>2626</v>
      </c>
      <c r="H212" s="148" t="s">
        <v>2697</v>
      </c>
      <c r="J212" s="27" t="s">
        <v>2628</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H178" sqref="H17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73" t="str">
        <f>HYPERLINK("#Integrante_2!A109","CAPACIDAD RESIDUAL")</f>
        <v>CAPACIDAD RESIDUAL</v>
      </c>
      <c r="F8" s="274"/>
      <c r="G8" s="27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73" t="str">
        <f>HYPERLINK("#Integrante_2!A162","TALENTO HUMANO")</f>
        <v>TALENTO HUMANO</v>
      </c>
      <c r="F9" s="274"/>
      <c r="G9" s="27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73" t="str">
        <f>HYPERLINK("#Integrante_2!F162","INFRAESTRUCTURA")</f>
        <v>INFRAESTRUCTURA</v>
      </c>
      <c r="F10" s="274"/>
      <c r="G10" s="27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696</v>
      </c>
      <c r="I15" s="32" t="s">
        <v>2629</v>
      </c>
      <c r="J15" s="110" t="s">
        <v>2637</v>
      </c>
      <c r="L15" s="270" t="s">
        <v>8</v>
      </c>
      <c r="M15" s="270"/>
      <c r="N15" s="183">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839000540</v>
      </c>
      <c r="C20" s="5"/>
      <c r="D20" s="168"/>
      <c r="E20" s="160" t="s">
        <v>2669</v>
      </c>
      <c r="F20" s="194" t="s">
        <v>2682</v>
      </c>
      <c r="G20" s="5"/>
      <c r="H20" s="276"/>
      <c r="I20" s="149" t="s">
        <v>1154</v>
      </c>
      <c r="J20" s="150" t="s">
        <v>706</v>
      </c>
      <c r="K20" s="151">
        <v>4914701760</v>
      </c>
      <c r="L20" s="152"/>
      <c r="M20" s="152">
        <v>44561</v>
      </c>
      <c r="N20" s="135">
        <f>+(M20-L20)/30</f>
        <v>1485.3666666666666</v>
      </c>
      <c r="O20" s="138"/>
      <c r="U20" s="134"/>
      <c r="V20" s="107">
        <f ca="1">NOW()</f>
        <v>44194.801760069444</v>
      </c>
      <c r="W20" s="107">
        <f ca="1">NOW()</f>
        <v>44194.801760069444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CENTRO DE ATENCION PARA EL DESARROLLO COMUNITARIO</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2683</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96" t="s">
        <v>2671</v>
      </c>
      <c r="C48" s="197" t="s">
        <v>31</v>
      </c>
      <c r="D48" s="195" t="s">
        <v>2705</v>
      </c>
      <c r="E48" s="145">
        <v>43928</v>
      </c>
      <c r="F48" s="145">
        <v>44165</v>
      </c>
      <c r="G48" s="172">
        <f>IF(AND(E48&lt;&gt;"",F48&lt;&gt;""),((F48-E48)/30),"")</f>
        <v>7.9</v>
      </c>
      <c r="H48" s="196" t="s">
        <v>2700</v>
      </c>
      <c r="I48" s="123" t="s">
        <v>1154</v>
      </c>
      <c r="J48" s="195" t="s">
        <v>706</v>
      </c>
      <c r="K48" s="198">
        <v>1931566432</v>
      </c>
      <c r="L48" s="197" t="s">
        <v>1148</v>
      </c>
      <c r="M48" s="181">
        <v>1</v>
      </c>
      <c r="N48" s="197" t="s">
        <v>1151</v>
      </c>
      <c r="O48" s="126" t="s">
        <v>1148</v>
      </c>
      <c r="P48" s="80"/>
    </row>
    <row r="49" spans="1:16" s="6" customFormat="1" ht="24.75" customHeight="1" x14ac:dyDescent="0.25">
      <c r="A49" s="143">
        <v>2</v>
      </c>
      <c r="B49" s="196" t="s">
        <v>2671</v>
      </c>
      <c r="C49" s="197" t="s">
        <v>31</v>
      </c>
      <c r="D49" s="195" t="s">
        <v>2705</v>
      </c>
      <c r="E49" s="145">
        <v>43928</v>
      </c>
      <c r="F49" s="145">
        <v>44165</v>
      </c>
      <c r="G49" s="172">
        <f t="shared" ref="G49:G107" si="1">IF(AND(E49&lt;&gt;"",F49&lt;&gt;""),((F49-E49)/30),"")</f>
        <v>7.9</v>
      </c>
      <c r="H49" s="196" t="s">
        <v>2700</v>
      </c>
      <c r="I49" s="123" t="s">
        <v>1154</v>
      </c>
      <c r="J49" s="195" t="s">
        <v>407</v>
      </c>
      <c r="K49" s="198">
        <v>1931566432</v>
      </c>
      <c r="L49" s="197" t="s">
        <v>1148</v>
      </c>
      <c r="M49" s="181">
        <v>1</v>
      </c>
      <c r="N49" s="197" t="s">
        <v>1151</v>
      </c>
      <c r="O49" s="126" t="s">
        <v>1148</v>
      </c>
      <c r="P49" s="80"/>
    </row>
    <row r="50" spans="1:16" s="6" customFormat="1" ht="24.75" customHeight="1" x14ac:dyDescent="0.25">
      <c r="A50" s="143">
        <v>3</v>
      </c>
      <c r="B50" s="196" t="s">
        <v>2671</v>
      </c>
      <c r="C50" s="197" t="s">
        <v>31</v>
      </c>
      <c r="D50" s="195" t="s">
        <v>2706</v>
      </c>
      <c r="E50" s="145">
        <v>43452</v>
      </c>
      <c r="F50" s="145">
        <v>43921</v>
      </c>
      <c r="G50" s="172">
        <f t="shared" si="1"/>
        <v>15.633333333333333</v>
      </c>
      <c r="H50" s="121" t="s">
        <v>2701</v>
      </c>
      <c r="I50" s="123" t="s">
        <v>1154</v>
      </c>
      <c r="J50" s="195" t="s">
        <v>706</v>
      </c>
      <c r="K50" s="198">
        <v>2696090859</v>
      </c>
      <c r="L50" s="197" t="s">
        <v>1148</v>
      </c>
      <c r="M50" s="181">
        <v>1</v>
      </c>
      <c r="N50" s="197" t="s">
        <v>1151</v>
      </c>
      <c r="O50" s="126" t="s">
        <v>1148</v>
      </c>
      <c r="P50" s="80"/>
    </row>
    <row r="51" spans="1:16" s="6" customFormat="1" ht="24.75" customHeight="1" outlineLevel="1" x14ac:dyDescent="0.25">
      <c r="A51" s="143">
        <v>4</v>
      </c>
      <c r="B51" s="196" t="s">
        <v>2671</v>
      </c>
      <c r="C51" s="197" t="s">
        <v>31</v>
      </c>
      <c r="D51" s="195" t="s">
        <v>2706</v>
      </c>
      <c r="E51" s="145">
        <v>43452</v>
      </c>
      <c r="F51" s="145">
        <v>43921</v>
      </c>
      <c r="G51" s="172">
        <f t="shared" si="1"/>
        <v>15.633333333333333</v>
      </c>
      <c r="H51" s="196" t="s">
        <v>2701</v>
      </c>
      <c r="I51" s="123" t="s">
        <v>1154</v>
      </c>
      <c r="J51" s="195" t="s">
        <v>407</v>
      </c>
      <c r="K51" s="198">
        <v>2696090859</v>
      </c>
      <c r="L51" s="197" t="s">
        <v>1148</v>
      </c>
      <c r="M51" s="181">
        <v>1</v>
      </c>
      <c r="N51" s="197" t="s">
        <v>27</v>
      </c>
      <c r="O51" s="126" t="s">
        <v>1148</v>
      </c>
      <c r="P51" s="80"/>
    </row>
    <row r="52" spans="1:16" s="7" customFormat="1" ht="24.75" customHeight="1" outlineLevel="1" x14ac:dyDescent="0.25">
      <c r="A52" s="144">
        <v>5</v>
      </c>
      <c r="B52" s="196" t="s">
        <v>2671</v>
      </c>
      <c r="C52" s="197" t="s">
        <v>31</v>
      </c>
      <c r="D52" s="195" t="s">
        <v>2707</v>
      </c>
      <c r="E52" s="145">
        <v>43313</v>
      </c>
      <c r="F52" s="145">
        <v>43449</v>
      </c>
      <c r="G52" s="172">
        <f t="shared" si="1"/>
        <v>4.5333333333333332</v>
      </c>
      <c r="H52" s="121" t="s">
        <v>2702</v>
      </c>
      <c r="I52" s="123" t="s">
        <v>1154</v>
      </c>
      <c r="J52" s="195" t="s">
        <v>706</v>
      </c>
      <c r="K52" s="198">
        <v>1106954731</v>
      </c>
      <c r="L52" s="197" t="s">
        <v>1148</v>
      </c>
      <c r="M52" s="181">
        <v>1</v>
      </c>
      <c r="N52" s="197" t="s">
        <v>27</v>
      </c>
      <c r="O52" s="126" t="s">
        <v>1148</v>
      </c>
      <c r="P52" s="81"/>
    </row>
    <row r="53" spans="1:16" s="7" customFormat="1" ht="24.75" customHeight="1" outlineLevel="1" x14ac:dyDescent="0.25">
      <c r="A53" s="144">
        <v>6</v>
      </c>
      <c r="B53" s="196" t="s">
        <v>2671</v>
      </c>
      <c r="C53" s="197" t="s">
        <v>31</v>
      </c>
      <c r="D53" s="195" t="s">
        <v>2707</v>
      </c>
      <c r="E53" s="145">
        <v>43313</v>
      </c>
      <c r="F53" s="145">
        <v>43449</v>
      </c>
      <c r="G53" s="172">
        <f t="shared" si="1"/>
        <v>4.5333333333333332</v>
      </c>
      <c r="H53" s="121" t="s">
        <v>2702</v>
      </c>
      <c r="I53" s="123" t="s">
        <v>1154</v>
      </c>
      <c r="J53" s="195" t="s">
        <v>407</v>
      </c>
      <c r="K53" s="198">
        <v>1106954731</v>
      </c>
      <c r="L53" s="197" t="s">
        <v>1148</v>
      </c>
      <c r="M53" s="181">
        <v>1</v>
      </c>
      <c r="N53" s="197" t="s">
        <v>27</v>
      </c>
      <c r="O53" s="126" t="s">
        <v>1148</v>
      </c>
      <c r="P53" s="81"/>
    </row>
    <row r="54" spans="1:16" s="7" customFormat="1" ht="24.75" customHeight="1" outlineLevel="1" x14ac:dyDescent="0.25">
      <c r="A54" s="144">
        <v>7</v>
      </c>
      <c r="B54" s="196" t="s">
        <v>2671</v>
      </c>
      <c r="C54" s="197" t="s">
        <v>31</v>
      </c>
      <c r="D54" s="195" t="s">
        <v>2708</v>
      </c>
      <c r="E54" s="145">
        <v>42674</v>
      </c>
      <c r="F54" s="145">
        <v>43312</v>
      </c>
      <c r="G54" s="172">
        <f t="shared" si="1"/>
        <v>21.266666666666666</v>
      </c>
      <c r="H54" s="196" t="s">
        <v>2722</v>
      </c>
      <c r="I54" s="123" t="s">
        <v>1154</v>
      </c>
      <c r="J54" s="195" t="s">
        <v>706</v>
      </c>
      <c r="K54" s="120">
        <v>4319988720</v>
      </c>
      <c r="L54" s="197" t="s">
        <v>1148</v>
      </c>
      <c r="M54" s="181">
        <v>1</v>
      </c>
      <c r="N54" s="197" t="s">
        <v>27</v>
      </c>
      <c r="O54" s="126" t="s">
        <v>26</v>
      </c>
      <c r="P54" s="81"/>
    </row>
    <row r="55" spans="1:16" s="7" customFormat="1" ht="24.75" customHeight="1" outlineLevel="1" x14ac:dyDescent="0.25">
      <c r="A55" s="144">
        <v>8</v>
      </c>
      <c r="B55" s="196" t="s">
        <v>2671</v>
      </c>
      <c r="C55" s="197" t="s">
        <v>31</v>
      </c>
      <c r="D55" s="195" t="s">
        <v>2709</v>
      </c>
      <c r="E55" s="145">
        <v>42558</v>
      </c>
      <c r="F55" s="145">
        <v>42674</v>
      </c>
      <c r="G55" s="172">
        <f t="shared" si="1"/>
        <v>3.8666666666666667</v>
      </c>
      <c r="H55" s="196" t="s">
        <v>2723</v>
      </c>
      <c r="I55" s="123" t="s">
        <v>1154</v>
      </c>
      <c r="J55" s="195" t="s">
        <v>706</v>
      </c>
      <c r="K55" s="120">
        <v>1290104356</v>
      </c>
      <c r="L55" s="197" t="s">
        <v>1148</v>
      </c>
      <c r="M55" s="181">
        <v>1</v>
      </c>
      <c r="N55" s="197" t="s">
        <v>27</v>
      </c>
      <c r="O55" s="126" t="s">
        <v>26</v>
      </c>
      <c r="P55" s="81"/>
    </row>
    <row r="56" spans="1:16" s="7" customFormat="1" ht="24.75" customHeight="1" outlineLevel="1" x14ac:dyDescent="0.25">
      <c r="A56" s="144">
        <v>9</v>
      </c>
      <c r="B56" s="196" t="s">
        <v>2671</v>
      </c>
      <c r="C56" s="197" t="s">
        <v>31</v>
      </c>
      <c r="D56" s="195" t="s">
        <v>2709</v>
      </c>
      <c r="E56" s="145">
        <v>42558</v>
      </c>
      <c r="F56" s="145">
        <v>42674</v>
      </c>
      <c r="G56" s="172">
        <f t="shared" si="1"/>
        <v>3.8666666666666667</v>
      </c>
      <c r="H56" s="196" t="s">
        <v>2723</v>
      </c>
      <c r="I56" s="123" t="s">
        <v>1154</v>
      </c>
      <c r="J56" s="195" t="s">
        <v>407</v>
      </c>
      <c r="K56" s="120">
        <v>1290104356</v>
      </c>
      <c r="L56" s="197" t="s">
        <v>1148</v>
      </c>
      <c r="M56" s="181">
        <v>1</v>
      </c>
      <c r="N56" s="197" t="s">
        <v>27</v>
      </c>
      <c r="O56" s="126" t="s">
        <v>26</v>
      </c>
      <c r="P56" s="81"/>
    </row>
    <row r="57" spans="1:16" s="7" customFormat="1" ht="24.75" customHeight="1" outlineLevel="1" x14ac:dyDescent="0.25">
      <c r="A57" s="144">
        <v>10</v>
      </c>
      <c r="B57" s="196" t="s">
        <v>2671</v>
      </c>
      <c r="C57" s="197" t="s">
        <v>31</v>
      </c>
      <c r="D57" s="195" t="s">
        <v>2710</v>
      </c>
      <c r="E57" s="145">
        <v>42033</v>
      </c>
      <c r="F57" s="145">
        <v>42369</v>
      </c>
      <c r="G57" s="172">
        <f t="shared" si="1"/>
        <v>11.2</v>
      </c>
      <c r="H57" s="196" t="s">
        <v>2703</v>
      </c>
      <c r="I57" s="123" t="s">
        <v>1154</v>
      </c>
      <c r="J57" s="195" t="s">
        <v>706</v>
      </c>
      <c r="K57" s="198">
        <v>1025732400</v>
      </c>
      <c r="L57" s="197" t="s">
        <v>1148</v>
      </c>
      <c r="M57" s="181">
        <v>1</v>
      </c>
      <c r="N57" s="197" t="s">
        <v>27</v>
      </c>
      <c r="O57" s="126" t="s">
        <v>26</v>
      </c>
      <c r="P57" s="81"/>
    </row>
    <row r="58" spans="1:16" s="7" customFormat="1" ht="24.75" customHeight="1" outlineLevel="1" x14ac:dyDescent="0.25">
      <c r="A58" s="144">
        <v>11</v>
      </c>
      <c r="B58" s="196" t="s">
        <v>2671</v>
      </c>
      <c r="C58" s="197" t="s">
        <v>31</v>
      </c>
      <c r="D58" s="195" t="s">
        <v>2711</v>
      </c>
      <c r="E58" s="145">
        <v>41654</v>
      </c>
      <c r="F58" s="145">
        <v>42004</v>
      </c>
      <c r="G58" s="172">
        <f t="shared" si="1"/>
        <v>11.666666666666666</v>
      </c>
      <c r="H58" s="196" t="s">
        <v>2704</v>
      </c>
      <c r="I58" s="123" t="s">
        <v>1154</v>
      </c>
      <c r="J58" s="195" t="s">
        <v>706</v>
      </c>
      <c r="K58" s="198">
        <v>320019420</v>
      </c>
      <c r="L58" s="197" t="s">
        <v>1148</v>
      </c>
      <c r="M58" s="181">
        <v>1</v>
      </c>
      <c r="N58" s="197" t="s">
        <v>27</v>
      </c>
      <c r="O58" s="126" t="s">
        <v>1148</v>
      </c>
      <c r="P58" s="81"/>
    </row>
    <row r="59" spans="1:16" s="7" customFormat="1" ht="24.75" customHeight="1" outlineLevel="1" x14ac:dyDescent="0.25">
      <c r="A59" s="144">
        <v>12</v>
      </c>
      <c r="B59" s="196" t="s">
        <v>2671</v>
      </c>
      <c r="C59" s="197" t="s">
        <v>31</v>
      </c>
      <c r="D59" s="195" t="s">
        <v>2724</v>
      </c>
      <c r="E59" s="145">
        <v>39841</v>
      </c>
      <c r="F59" s="145">
        <v>40178</v>
      </c>
      <c r="G59" s="172">
        <f t="shared" si="1"/>
        <v>11.233333333333333</v>
      </c>
      <c r="H59" s="196" t="s">
        <v>2730</v>
      </c>
      <c r="I59" s="195" t="s">
        <v>1154</v>
      </c>
      <c r="J59" s="195" t="s">
        <v>706</v>
      </c>
      <c r="K59" s="198">
        <v>168073975</v>
      </c>
      <c r="L59" s="197" t="s">
        <v>1148</v>
      </c>
      <c r="M59" s="181">
        <v>1</v>
      </c>
      <c r="N59" s="197" t="s">
        <v>27</v>
      </c>
      <c r="O59" s="197" t="s">
        <v>1148</v>
      </c>
      <c r="P59" s="81"/>
    </row>
    <row r="60" spans="1:16" s="7" customFormat="1" ht="24.75" customHeight="1" outlineLevel="1" x14ac:dyDescent="0.25">
      <c r="A60" s="144">
        <v>13</v>
      </c>
      <c r="B60" s="196" t="s">
        <v>2671</v>
      </c>
      <c r="C60" s="197" t="s">
        <v>31</v>
      </c>
      <c r="D60" s="195" t="s">
        <v>2725</v>
      </c>
      <c r="E60" s="145">
        <v>39462</v>
      </c>
      <c r="F60" s="145">
        <v>39813</v>
      </c>
      <c r="G60" s="172">
        <f t="shared" si="1"/>
        <v>11.7</v>
      </c>
      <c r="H60" s="196" t="s">
        <v>2731</v>
      </c>
      <c r="I60" s="195" t="s">
        <v>1154</v>
      </c>
      <c r="J60" s="195" t="s">
        <v>706</v>
      </c>
      <c r="K60" s="198">
        <v>150120507</v>
      </c>
      <c r="L60" s="197" t="s">
        <v>1148</v>
      </c>
      <c r="M60" s="181">
        <v>1</v>
      </c>
      <c r="N60" s="197" t="s">
        <v>27</v>
      </c>
      <c r="O60" s="197" t="s">
        <v>1148</v>
      </c>
      <c r="P60" s="81"/>
    </row>
    <row r="61" spans="1:16" s="7" customFormat="1" ht="24.75" customHeight="1" outlineLevel="1" x14ac:dyDescent="0.25">
      <c r="A61" s="144">
        <v>14</v>
      </c>
      <c r="B61" s="196" t="s">
        <v>2671</v>
      </c>
      <c r="C61" s="197" t="s">
        <v>31</v>
      </c>
      <c r="D61" s="195" t="s">
        <v>2726</v>
      </c>
      <c r="E61" s="145">
        <v>39108</v>
      </c>
      <c r="F61" s="145">
        <v>39447</v>
      </c>
      <c r="G61" s="172">
        <f t="shared" si="1"/>
        <v>11.3</v>
      </c>
      <c r="H61" s="196" t="s">
        <v>2732</v>
      </c>
      <c r="I61" s="195" t="s">
        <v>1154</v>
      </c>
      <c r="J61" s="195" t="s">
        <v>706</v>
      </c>
      <c r="K61" s="198">
        <v>125755824</v>
      </c>
      <c r="L61" s="197" t="s">
        <v>1148</v>
      </c>
      <c r="M61" s="181">
        <v>1</v>
      </c>
      <c r="N61" s="197" t="s">
        <v>27</v>
      </c>
      <c r="O61" s="197" t="s">
        <v>1148</v>
      </c>
      <c r="P61" s="81"/>
    </row>
    <row r="62" spans="1:16" s="7" customFormat="1" ht="24.75" customHeight="1" outlineLevel="1" x14ac:dyDescent="0.25">
      <c r="A62" s="144">
        <v>15</v>
      </c>
      <c r="B62" s="196" t="s">
        <v>2671</v>
      </c>
      <c r="C62" s="197" t="s">
        <v>31</v>
      </c>
      <c r="D62" s="195" t="s">
        <v>2727</v>
      </c>
      <c r="E62" s="145">
        <v>38737</v>
      </c>
      <c r="F62" s="145">
        <v>39082</v>
      </c>
      <c r="G62" s="172">
        <f t="shared" si="1"/>
        <v>11.5</v>
      </c>
      <c r="H62" s="196" t="s">
        <v>2732</v>
      </c>
      <c r="I62" s="195" t="s">
        <v>1154</v>
      </c>
      <c r="J62" s="195" t="s">
        <v>706</v>
      </c>
      <c r="K62" s="198">
        <v>119333028</v>
      </c>
      <c r="L62" s="197" t="s">
        <v>1148</v>
      </c>
      <c r="M62" s="181">
        <v>1</v>
      </c>
      <c r="N62" s="197" t="s">
        <v>27</v>
      </c>
      <c r="O62" s="197" t="s">
        <v>1148</v>
      </c>
      <c r="P62" s="81"/>
    </row>
    <row r="63" spans="1:16" s="7" customFormat="1" ht="24.75" customHeight="1" outlineLevel="1" x14ac:dyDescent="0.25">
      <c r="A63" s="144">
        <v>16</v>
      </c>
      <c r="B63" s="196" t="s">
        <v>2671</v>
      </c>
      <c r="C63" s="197" t="s">
        <v>31</v>
      </c>
      <c r="D63" s="195" t="s">
        <v>2728</v>
      </c>
      <c r="E63" s="145">
        <v>38373</v>
      </c>
      <c r="F63" s="145">
        <v>38717</v>
      </c>
      <c r="G63" s="172">
        <f t="shared" si="1"/>
        <v>11.466666666666667</v>
      </c>
      <c r="H63" s="196" t="s">
        <v>2733</v>
      </c>
      <c r="I63" s="195" t="s">
        <v>1154</v>
      </c>
      <c r="J63" s="195" t="s">
        <v>706</v>
      </c>
      <c r="K63" s="198">
        <v>179811840</v>
      </c>
      <c r="L63" s="197" t="s">
        <v>1148</v>
      </c>
      <c r="M63" s="181">
        <v>1</v>
      </c>
      <c r="N63" s="197" t="s">
        <v>27</v>
      </c>
      <c r="O63" s="197" t="s">
        <v>1148</v>
      </c>
      <c r="P63" s="81"/>
    </row>
    <row r="64" spans="1:16" s="7" customFormat="1" ht="24.75" customHeight="1" outlineLevel="1" x14ac:dyDescent="0.25">
      <c r="A64" s="144">
        <v>17</v>
      </c>
      <c r="B64" s="196" t="s">
        <v>2671</v>
      </c>
      <c r="C64" s="197" t="s">
        <v>31</v>
      </c>
      <c r="D64" s="195" t="s">
        <v>2729</v>
      </c>
      <c r="E64" s="145">
        <v>38019</v>
      </c>
      <c r="F64" s="145">
        <v>38352</v>
      </c>
      <c r="G64" s="172">
        <f t="shared" si="1"/>
        <v>11.1</v>
      </c>
      <c r="H64" s="196" t="s">
        <v>2733</v>
      </c>
      <c r="I64" s="195" t="s">
        <v>1154</v>
      </c>
      <c r="J64" s="195" t="s">
        <v>706</v>
      </c>
      <c r="K64" s="198">
        <v>176458824</v>
      </c>
      <c r="L64" s="197" t="s">
        <v>1148</v>
      </c>
      <c r="M64" s="181">
        <v>1</v>
      </c>
      <c r="N64" s="197" t="s">
        <v>27</v>
      </c>
      <c r="O64" s="197" t="s">
        <v>1148</v>
      </c>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2"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2712</v>
      </c>
      <c r="E114" s="145">
        <v>43877</v>
      </c>
      <c r="F114" s="145">
        <v>44196</v>
      </c>
      <c r="G114" s="172">
        <f>IF(AND(E114&lt;&gt;"",F114&lt;&gt;""),((F114-E114)/30),"")</f>
        <v>10.633333333333333</v>
      </c>
      <c r="H114" s="196" t="s">
        <v>2713</v>
      </c>
      <c r="I114" s="123" t="s">
        <v>1154</v>
      </c>
      <c r="J114" s="123" t="s">
        <v>706</v>
      </c>
      <c r="K114" s="198">
        <v>1028750456</v>
      </c>
      <c r="L114" s="102">
        <f>+IF(AND(K114&gt;0,O114="Ejecución"),(K114/877802)*Tabla283[[#This Row],[% participación]],IF(AND(K114&gt;0,O114&lt;&gt;"Ejecución"),"-",""))</f>
        <v>1171.9618501666662</v>
      </c>
      <c r="M114" s="126" t="s">
        <v>1148</v>
      </c>
      <c r="N114" s="181">
        <v>1</v>
      </c>
      <c r="O114" s="177" t="s">
        <v>1150</v>
      </c>
      <c r="P114" s="80"/>
    </row>
    <row r="115" spans="1:16" s="6" customFormat="1" ht="24.75" customHeight="1" x14ac:dyDescent="0.25">
      <c r="A115" s="143">
        <v>2</v>
      </c>
      <c r="B115" s="175" t="s">
        <v>2671</v>
      </c>
      <c r="C115" s="176" t="s">
        <v>31</v>
      </c>
      <c r="D115" s="123" t="s">
        <v>2714</v>
      </c>
      <c r="E115" s="145">
        <v>44194</v>
      </c>
      <c r="F115" s="145">
        <v>44773</v>
      </c>
      <c r="G115" s="172">
        <f t="shared" ref="G115:G160" si="3">IF(AND(E115&lt;&gt;"",F115&lt;&gt;""),((F115-E115)/30),"")</f>
        <v>19.3</v>
      </c>
      <c r="H115" s="124" t="s">
        <v>2715</v>
      </c>
      <c r="I115" s="123" t="s">
        <v>1154</v>
      </c>
      <c r="J115" s="123" t="s">
        <v>706</v>
      </c>
      <c r="K115" s="68">
        <v>5177612650</v>
      </c>
      <c r="L115" s="102">
        <f>+IF(AND(K115&gt;0,O115="Ejecución"),(K115/877802)*Tabla283[[#This Row],[% participación]],IF(AND(K115&gt;0,O115&lt;&gt;"Ejecución"),"-",""))</f>
        <v>294.91916457242064</v>
      </c>
      <c r="M115" s="126" t="s">
        <v>26</v>
      </c>
      <c r="N115" s="181">
        <v>0.05</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+IF(AND(K116&gt;0,O116="Ejecución"),(K116/877802)*Tabla283[[#This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t="s">
        <v>2622</v>
      </c>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v>0.01</v>
      </c>
      <c r="G179" s="179">
        <f>IF(F179&gt;0,SUM(E179+F179),"")</f>
        <v>0.03</v>
      </c>
      <c r="H179" s="5"/>
      <c r="I179" s="251" t="s">
        <v>2674</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147441052.79999998</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50"/>
      <c r="Q192" s="154"/>
      <c r="R192" s="155"/>
      <c r="S192" s="155"/>
      <c r="T192" s="154"/>
    </row>
    <row r="193" spans="1:18" x14ac:dyDescent="0.25">
      <c r="A193" s="9"/>
      <c r="C193" s="200">
        <v>38715</v>
      </c>
      <c r="D193" s="5"/>
      <c r="E193" s="199">
        <v>1798</v>
      </c>
      <c r="F193" s="5"/>
      <c r="G193" s="5"/>
      <c r="H193" s="147" t="s">
        <v>2716</v>
      </c>
      <c r="J193" s="5"/>
      <c r="K193" s="20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2718</v>
      </c>
      <c r="J211" s="27" t="s">
        <v>2627</v>
      </c>
      <c r="K211" s="148" t="s">
        <v>2720</v>
      </c>
      <c r="L211" s="21"/>
      <c r="M211" s="21"/>
      <c r="N211" s="21"/>
      <c r="O211" s="8"/>
    </row>
    <row r="212" spans="1:15" x14ac:dyDescent="0.25">
      <c r="A212" s="9"/>
      <c r="B212" s="27" t="s">
        <v>2624</v>
      </c>
      <c r="C212" s="147" t="s">
        <v>2717</v>
      </c>
      <c r="D212" s="21"/>
      <c r="G212" s="27" t="s">
        <v>2626</v>
      </c>
      <c r="H212" s="148" t="s">
        <v>2719</v>
      </c>
      <c r="J212" s="27" t="s">
        <v>2628</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73" t="str">
        <f>HYPERLINK("#Integrante_3!A109","CAPACIDAD RESIDUAL")</f>
        <v>CAPACIDAD RESIDUAL</v>
      </c>
      <c r="F8" s="274"/>
      <c r="G8" s="27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73" t="str">
        <f>HYPERLINK("#Integrante_3!A162","TALENTO HUMANO")</f>
        <v>TALENTO HUMANO</v>
      </c>
      <c r="F9" s="274"/>
      <c r="G9" s="27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73" t="str">
        <f>HYPERLINK("#Integrante_3!F162","INFRAESTRUCTURA")</f>
        <v>INFRAESTRUCTURA</v>
      </c>
      <c r="F10" s="274"/>
      <c r="G10" s="27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44194.801760069444</v>
      </c>
      <c r="W20" s="107">
        <f ca="1">NOW()</f>
        <v>44194.801760069444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85"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64"/>
      <c r="S175" s="19"/>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64" t="s">
        <v>2623</v>
      </c>
      <c r="S176" s="19"/>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2674</v>
      </c>
      <c r="J177" s="252"/>
      <c r="K177" s="252"/>
      <c r="L177" s="25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73" t="str">
        <f>HYPERLINK("#Integrante_4!A109","CAPACIDAD RESIDUAL")</f>
        <v>CAPACIDAD RESIDUAL</v>
      </c>
      <c r="F8" s="274"/>
      <c r="G8" s="27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73" t="str">
        <f>HYPERLINK("#Integrante_4!A162","TALENTO HUMANO")</f>
        <v>TALENTO HUMANO</v>
      </c>
      <c r="F9" s="274"/>
      <c r="G9" s="27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73" t="str">
        <f>HYPERLINK("#Integrante_4!F162","INFRAESTRUCTURA")</f>
        <v>INFRAESTRUCTURA</v>
      </c>
      <c r="F10" s="274"/>
      <c r="G10" s="27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44194.801760069444</v>
      </c>
      <c r="W20" s="107">
        <f ca="1">NOW()</f>
        <v>44194.801760069444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64"/>
      <c r="S177" s="19"/>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64" t="s">
        <v>2623</v>
      </c>
      <c r="S178" s="19"/>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2674</v>
      </c>
      <c r="J179" s="252"/>
      <c r="K179" s="252"/>
      <c r="L179" s="25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73" t="str">
        <f>HYPERLINK("#Integrante_5!A109","CAPACIDAD RESIDUAL")</f>
        <v>CAPACIDAD RESIDUAL</v>
      </c>
      <c r="F8" s="274"/>
      <c r="G8" s="27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73" t="str">
        <f>HYPERLINK("#Integrante_5!A162","TALENTO HUMANO")</f>
        <v>TALENTO HUMANO</v>
      </c>
      <c r="F9" s="274"/>
      <c r="G9" s="27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73" t="str">
        <f>HYPERLINK("#Integrante_5!F162","INFRAESTRUCTURA")</f>
        <v>INFRAESTRUCTURA</v>
      </c>
      <c r="F10" s="274"/>
      <c r="G10" s="27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44194.801760069444</v>
      </c>
      <c r="W20" s="107">
        <f ca="1">NOW()</f>
        <v>44194.801760069444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85"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64"/>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9"/>
      <c r="S176" s="164" t="s">
        <v>2623</v>
      </c>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2672</v>
      </c>
      <c r="J177" s="252"/>
      <c r="K177" s="252"/>
      <c r="L177" s="25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44194.801760069444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73" t="str">
        <f>HYPERLINK("#Integrante_6!A109","CAPACIDAD RESIDUAL")</f>
        <v>CAPACIDAD RESIDUAL</v>
      </c>
      <c r="F8" s="274"/>
      <c r="G8" s="27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73" t="str">
        <f>HYPERLINK("#Integrante_6!A162","TALENTO HUMANO")</f>
        <v>TALENTO HUMANO</v>
      </c>
      <c r="F9" s="274"/>
      <c r="G9" s="27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73" t="str">
        <f>HYPERLINK("#Integrante_6!F162","INFRAESTRUCTURA")</f>
        <v>INFRAESTRUCTURA</v>
      </c>
      <c r="F10" s="274"/>
      <c r="G10" s="27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44194.801760069444</v>
      </c>
      <c r="W20" s="107">
        <f ca="1">NOW()</f>
        <v>44194.801760069444</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2672</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2020-12-30T00:15:43Z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