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8_{97FB385A-A169-4F97-BB58-B947458262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<sst xmlns="http://schemas.openxmlformats.org/spreadsheetml/2006/main" count="3160" uniqueCount="2700">
  <si>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</si>
  <si>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</si>
  <si>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</si>
  <si>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</si>
  <si>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</si>
  <si>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</si>
  <si>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</si>
  <si>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</si>
  <si>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</si>
  <si>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</si>
  <si>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</si>
  <si>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</si>
  <si>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</si>
  <si>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</si>
  <si>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</si>
  <si>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</si>
  <si>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</si>
  <si>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</si>
  <si>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</si>
  <si>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</si>
  <si>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</si>
  <si>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</si>
  <si>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</si>
  <si>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</si>
  <si>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</si>
  <si>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</si>
  <si>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</si>
  <si>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</si>
  <si>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</si>
  <si>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</si>
  <si>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</si>
  <si>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</si>
  <si>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</si>
  <si>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</si>
  <si>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</si>
  <si>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</si>
  <si>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</si>
  <si>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</si>
  <si>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</si>
  <si>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</si>
  <si>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</si>
  <si>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</si>
  <si>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</si>
  <si>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</si>
  <si>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</si>
  <si>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</si>
  <si>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</si>
  <si>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</si>
  <si>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</si>
  <si>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</si>
  <si>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</si>
  <si>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</si>
  <si>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</si>
  <si>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</si>
  <si>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</si>
  <si>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</si>
  <si>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</si>
  <si>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</si>
  <si>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</si>
  <si>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</si>
  <si>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</si>
  <si>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</si>
  <si>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</si>
  <si>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</si>
  <si>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</si>
  <si>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</si>
  <si>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</si>
  <si>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</si>
  <si>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</si>
  <si>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</si>
  <si>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</si>
  <si>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</si>
  <si>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</si>
  <si>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</si>
  <si>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</si>
  <si>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</si>
  <si>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</si>
  <si>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</si>
  <si>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</si>
  <si>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</si>
  <si>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</si>
  <si>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</si>
  <si>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</si>
  <si>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</si>
  <si>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</si>
  <si>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</si>
  <si>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</si>
  <si>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</si>
  <si>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</si>
  <si>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</si>
  <si>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</si>
  <si>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</si>
  <si>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</si>
  <si>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</si>
  <si>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</si>
  <si>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</si>
  <si>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</si>
  <si>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</si>
  <si>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</si>
  <si>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</si>
  <si>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</si>
  <si>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</si>
  <si>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</si>
  <si>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</si>
  <si>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</si>
  <si>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</si>
  <si>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</si>
  <si>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</si>
  <si>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</si>
  <si>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</si>
  <si>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</si>
  <si>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</si>
  <si>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</si>
  <si>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</si>
  <si>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</si>
  <si>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</si>
  <si>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</si>
  <si>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</si>
  <si>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</si>
  <si>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</si>
  <si>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</si>
  <si>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</si>
  <si>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</si>
  <si>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</si>
  <si>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</si>
  <si>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</si>
  <si>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</si>
  <si>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</si>
  <si>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</si>
  <si>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</si>
  <si>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</si>
  <si>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</si>
  <si>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</si>
  <si>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</si>
  <si>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</si>
  <si>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</si>
  <si>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</si>
  <si>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</si>
  <si>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</si>
  <si>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</si>
  <si>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</si>
  <si>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</si>
  <si>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</si>
  <si>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</si>
  <si>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</si>
  <si>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</si>
  <si>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</si>
  <si>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</si>
  <si>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</si>
  <si>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</si>
  <si>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</si>
  <si>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</si>
  <si>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</si>
  <si>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</si>
  <si>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</si>
  <si>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</si>
  <si>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</si>
  <si>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</si>
  <si>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</si>
  <si>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</si>
  <si>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</si>
  <si>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</si>
  <si>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</si>
  <si>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</si>
  <si>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</si>
  <si>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</si>
  <si>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</si>
  <si>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</si>
  <si>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</si>
  <si>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</si>
  <si>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</si>
  <si>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</si>
  <si>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</si>
  <si>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</si>
  <si>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</si>
  <si>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</si>
  <si>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</si>
  <si>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</si>
  <si>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</si>
  <si>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</si>
  <si>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</si>
  <si>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</si>
  <si>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</si>
  <si>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</si>
  <si>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</si>
  <si>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</si>
  <si>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</si>
  <si>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</si>
  <si>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</si>
  <si>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</si>
  <si>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</si>
  <si>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</si>
  <si>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</si>
  <si>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</si>
  <si>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</si>
  <si>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</si>
  <si>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</si>
  <si>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</si>
  <si>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</si>
  <si>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</si>
  <si>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</si>
  <si>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</si>
  <si>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</si>
  <si>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</si>
  <si>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</si>
  <si>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</si>
  <si>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</si>
  <si>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</si>
  <si>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</si>
  <si>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</si>
  <si>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</si>
  <si>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</si>
  <si>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</si>
  <si>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</si>
  <si>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</si>
  <si>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</si>
  <si>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</si>
  <si>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</si>
  <si>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</si>
  <si>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</si>
  <si>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</si>
  <si>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</si>
  <si>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</si>
  <si>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</si>
  <si>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</si>
  <si>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</si>
  <si>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</si>
  <si>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</si>
  <si>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</si>
  <si>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</si>
  <si>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</si>
  <si>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</si>
  <si>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</si>
  <si>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</si>
  <si>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</si>
  <si>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</si>
  <si>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</si>
  <si>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</si>
  <si>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</si>
  <si>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</si>
  <si>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</si>
  <si>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</si>
  <si>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</si>
  <si>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</si>
  <si>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</si>
  <si>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</si>
  <si>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</si>
  <si>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</si>
  <si>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</si>
  <si>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</si>
  <si>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</si>
  <si>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</si>
  <si>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</si>
  <si>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</si>
  <si>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</si>
  <si>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</si>
  <si>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</si>
  <si>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</si>
  <si>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</si>
  <si>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</si>
  <si>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</si>
  <si>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</si>
  <si>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</si>
  <si>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</si>
  <si>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</si>
  <si>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</si>
  <si>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</si>
  <si>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</si>
  <si>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</si>
  <si>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</si>
  <si>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</si>
  <si>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</si>
  <si>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</si>
  <si>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</si>
  <si>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</si>
  <si>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</si>
  <si>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</si>
  <si>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</si>
  <si>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</si>
  <si>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</si>
  <si>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</si>
  <si>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</si>
  <si>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</si>
  <si>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</si>
  <si>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</si>
  <si>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</si>
  <si>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</si>
  <si>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</si>
  <si>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</si>
  <si>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</si>
  <si>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</si>
  <si>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</si>
  <si>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</si>
  <si>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</si>
  <si>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</si>
  <si>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</si>
  <si>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</si>
  <si>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</si>
  <si>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</si>
  <si>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</si>
  <si>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</si>
  <si>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</si>
  <si>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</si>
  <si>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</si>
  <si>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</si>
  <si>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</si>
  <si>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</si>
  <si>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</si>
  <si>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</si>
  <si>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</si>
  <si>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</si>
  <si>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</si>
  <si>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</si>
  <si>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</si>
  <si>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</si>
  <si>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</si>
  <si>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</si>
  <si>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</si>
  <si>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</si>
  <si>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</si>
  <si>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</si>
  <si>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</si>
  <si>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</si>
  <si>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</si>
  <si>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</si>
  <si>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</si>
  <si>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</si>
  <si>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</si>
  <si>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</si>
  <si>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</si>
  <si>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</si>
  <si>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</si>
  <si>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</si>
  <si>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</si>
  <si>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</si>
  <si>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</si>
  <si>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</si>
  <si>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</si>
  <si>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</si>
  <si>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</si>
  <si>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</si>
  <si>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</si>
  <si>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</si>
  <si>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</si>
  <si>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</si>
  <si>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</si>
  <si>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</si>
  <si>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</si>
  <si>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</si>
  <si>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</si>
  <si>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</si>
  <si>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</si>
  <si>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</si>
  <si>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</si>
  <si>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</si>
  <si>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</si>
  <si>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</si>
  <si>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</si>
  <si>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</si>
  <si>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</si>
  <si>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</si>
  <si>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</si>
  <si>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</si>
  <si>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</si>
  <si>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</si>
  <si>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</si>
  <si>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</si>
  <si>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</si>
  <si>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</si>
  <si>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</si>
  <si>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</si>
  <si>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</si>
  <si>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</si>
  <si>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</si>
  <si>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</si>
  <si>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</si>
  <si>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</si>
  <si>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</si>
  <si>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</si>
  <si>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</si>
  <si>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</si>
  <si>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</si>
  <si>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</si>
  <si>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</si>
  <si>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</si>
  <si>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</si>
  <si>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</si>
  <si>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</si>
  <si>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</si>
  <si>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</si>
  <si>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</si>
  <si>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</si>
  <si>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</si>
  <si>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</si>
  <si>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</si>
  <si>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</si>
  <si>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</si>
  <si>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</si>
  <si>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</si>
  <si>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</si>
  <si>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</si>
  <si>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</si>
  <si>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</si>
  <si>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</si>
  <si>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</si>
  <si>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</si>
  <si>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</si>
  <si>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</si>
  <si>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</si>
  <si>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</si>
  <si>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</si>
  <si>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</si>
  <si>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</si>
  <si>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</si>
  <si>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</si>
  <si>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</si>
  <si>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</si>
  <si>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</si>
  <si>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</si>
  <si>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</si>
  <si>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</si>
  <si>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</si>
  <si>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</si>
  <si>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</si>
  <si>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</si>
  <si>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</si>
  <si>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</si>
  <si>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</si>
  <si>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</si>
  <si>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</si>
  <si>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</si>
  <si>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</si>
  <si>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</si>
  <si>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</si>
  <si>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</si>
  <si>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</si>
  <si>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</si>
  <si>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</si>
  <si>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</si>
  <si>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</si>
  <si>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</si>
  <si>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</si>
  <si>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</si>
  <si>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</si>
  <si>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</si>
  <si>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</si>
  <si>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</si>
  <si>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</si>
  <si>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</si>
  <si>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</si>
  <si>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</si>
  <si>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</si>
  <si>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</si>
  <si>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</si>
  <si>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</si>
  <si>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</si>
  <si>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</si>
  <si>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</si>
  <si>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</si>
  <si>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</si>
  <si>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</si>
  <si>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</si>
  <si>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</si>
  <si>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</si>
  <si>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</si>
  <si>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</si>
  <si>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</si>
  <si>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</si>
  <si>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</si>
  <si>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</si>
  <si>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</si>
  <si>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</si>
  <si>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</si>
  <si>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</si>
  <si>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</si>
  <si>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</si>
  <si>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</si>
  <si>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</si>
  <si>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</si>
  <si>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</si>
  <si>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</si>
  <si>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</si>
  <si>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</si>
  <si>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</si>
  <si>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</si>
  <si>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</si>
  <si>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</si>
  <si>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</si>
  <si>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</si>
  <si>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</si>
  <si>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</si>
  <si>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</si>
  <si>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</si>
  <si>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</si>
  <si>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</si>
  <si>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</si>
  <si>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</si>
  <si>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</si>
  <si>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</si>
  <si>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</si>
  <si>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</si>
  <si>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</si>
  <si>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</si>
  <si>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</si>
  <si>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</si>
  <si>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</si>
  <si>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</si>
  <si>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</si>
  <si>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</si>
  <si>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</si>
  <si>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</si>
  <si>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</si>
  <si>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</si>
  <si>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</si>
  <si>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</si>
  <si>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</si>
  <si>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</si>
  <si>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</si>
  <si>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</si>
  <si>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</si>
  <si>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</si>
  <si>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</si>
  <si>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</si>
  <si>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</si>
  <si>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</si>
  <si>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</si>
  <si>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</si>
  <si>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</si>
  <si>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</si>
  <si>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</si>
  <si>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</si>
  <si>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</si>
  <si>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</si>
  <si>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</si>
  <si>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</si>
  <si>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</si>
  <si>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</si>
  <si>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</si>
  <si>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</si>
  <si>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</si>
  <si>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</si>
  <si>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</si>
  <si>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</si>
  <si>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</si>
  <si>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</si>
  <si>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</si>
  <si>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</si>
  <si>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</si>
  <si>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</si>
  <si>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</si>
  <si>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</si>
  <si>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</si>
  <si>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</si>
  <si>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</si>
  <si>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</si>
  <si>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</si>
  <si>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</si>
  <si>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</si>
  <si>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</si>
  <si>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</si>
  <si>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</si>
  <si>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</si>
  <si>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</si>
  <si>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</si>
  <si>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</si>
  <si>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</si>
  <si>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</si>
  <si>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</si>
  <si>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</si>
  <si>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</si>
  <si>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</si>
  <si>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</si>
  <si>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</si>
  <si>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</si>
  <si>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</si>
  <si>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</si>
  <si>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</si>
  <si>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</si>
  <si>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</si>
  <si>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</si>
  <si>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</si>
  <si>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</si>
  <si>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</si>
  <si>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</si>
  <si>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</si>
  <si>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</si>
  <si>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</si>
  <si>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</si>
  <si>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</si>
  <si>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</si>
  <si>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</si>
  <si>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</si>
  <si>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</si>
  <si>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</si>
  <si>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</si>
  <si>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</si>
  <si>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</si>
  <si>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</si>
  <si>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</si>
  <si>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</si>
  <si>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</si>
  <si>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</si>
  <si>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</si>
  <si>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</si>
  <si>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</si>
  <si>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</si>
  <si>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</si>
  <si>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</si>
  <si>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</si>
  <si>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</si>
  <si>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</si>
  <si>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</si>
  <si>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</si>
  <si>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</si>
  <si>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</si>
  <si>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</si>
  <si>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</si>
  <si>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</si>
  <si>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</si>
  <si>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</si>
  <si>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</si>
  <si>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</si>
  <si>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</si>
  <si>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</si>
  <si>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</si>
  <si>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</si>
  <si>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</si>
  <si>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</si>
  <si>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</si>
  <si>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</si>
  <si>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</si>
  <si>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</si>
  <si>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</si>
  <si>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</si>
  <si>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</si>
  <si>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</si>
  <si>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</si>
  <si>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</si>
  <si>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</si>
  <si>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</si>
  <si>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</si>
  <si>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</si>
  <si>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</si>
  <si>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</si>
  <si>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</si>
  <si>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</si>
  <si>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</si>
  <si>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</si>
  <si>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</si>
  <si>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</si>
  <si>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</si>
  <si>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</si>
  <si>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</si>
  <si>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</si>
  <si>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</si>
  <si>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</si>
  <si>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</si>
  <si>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</si>
  <si>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</si>
  <si>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</si>
  <si>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</si>
  <si>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</si>
  <si>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</si>
  <si>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</si>
  <si>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</si>
  <si>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</si>
  <si>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</si>
  <si>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</si>
  <si>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</si>
  <si>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</si>
  <si>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</si>
  <si>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</si>
  <si>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</si>
  <si>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</si>
  <si>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</si>
  <si>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</si>
  <si>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</si>
  <si>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</si>
  <si>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</si>
  <si>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</si>
  <si>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</si>
  <si>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</si>
  <si>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</si>
  <si>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</si>
  <si>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</si>
  <si>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</si>
  <si>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</si>
  <si>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</si>
  <si>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</si>
  <si>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</si>
  <si>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</si>
  <si>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</si>
  <si>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</si>
  <si>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</si>
  <si>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</si>
  <si>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</si>
  <si>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</si>
  <si>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</si>
  <si>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</si>
  <si>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</si>
  <si>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</si>
  <si>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</si>
  <si>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</si>
  <si>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</si>
  <si>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</si>
  <si>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</si>
  <si>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</si>
  <si>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</si>
  <si>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</si>
  <si>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</si>
  <si>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</si>
  <si>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</si>
  <si>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</si>
  <si>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</si>
  <si>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</si>
  <si>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</si>
  <si>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</si>
  <si>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</si>
  <si>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</si>
  <si>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</si>
  <si>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</si>
  <si>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</si>
  <si>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</si>
  <si>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</si>
  <si>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</si>
  <si>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</si>
  <si>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</si>
  <si>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</si>
  <si>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</si>
  <si>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</si>
  <si>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</si>
  <si>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</si>
  <si>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</si>
  <si>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</si>
  <si>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</si>
  <si>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</si>
  <si>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</si>
  <si>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</si>
  <si>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</si>
  <si>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</si>
  <si>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</si>
  <si>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</si>
  <si>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</si>
  <si>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</si>
  <si>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</si>
  <si>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</si>
  <si>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</si>
  <si>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</si>
  <si>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</si>
  <si>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</si>
  <si>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</si>
  <si>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</si>
  <si>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</si>
  <si>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</si>
  <si>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</si>
  <si>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</si>
  <si>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</si>
  <si>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</si>
  <si>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</si>
  <si>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</si>
  <si>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</si>
  <si>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</si>
  <si>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</si>
  <si>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</si>
  <si>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</si>
  <si>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</si>
  <si>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</si>
  <si>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</si>
  <si>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</si>
  <si>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</si>
  <si>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</si>
  <si>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</si>
  <si>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</si>
  <si>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</si>
  <si>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</si>
  <si>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</si>
  <si>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</si>
  <si>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</si>
  <si>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</si>
  <si>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</si>
  <si>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</si>
  <si>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</si>
  <si>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</si>
  <si>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</si>
  <si>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</si>
  <si>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</si>
  <si>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</si>
  <si>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</si>
  <si>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</si>
  <si>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</si>
  <si>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</si>
  <si>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</si>
  <si>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</si>
  <si>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</si>
  <si>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</si>
  <si>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</si>
  <si>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</si>
  <si>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</si>
  <si>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</si>
  <si>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</si>
  <si>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</si>
  <si>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</si>
  <si>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</si>
  <si>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</si>
  <si>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</si>
  <si>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</si>
  <si>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</si>
  <si>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</si>
  <si>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</si>
  <si>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</si>
  <si>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</si>
  <si>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</si>
  <si>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</si>
  <si>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</si>
  <si>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</si>
  <si>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</si>
  <si>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</si>
  <si>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</si>
  <si>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</si>
  <si>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</si>
  <si>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</si>
  <si>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</si>
  <si>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</si>
  <si>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</si>
  <si>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</si>
  <si>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</si>
  <si>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</si>
  <si>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</si>
  <si>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</si>
  <si>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</si>
  <si>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</si>
  <si>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</si>
  <si>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</si>
  <si>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</si>
  <si>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</si>
  <si>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</si>
  <si>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</si>
  <si>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</si>
  <si>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</si>
  <si>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</si>
  <si>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</si>
  <si>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</si>
  <si>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</si>
  <si>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</si>
  <si>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</si>
  <si>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</si>
  <si>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</si>
  <si>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</si>
  <si>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</si>
  <si>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</si>
  <si>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</si>
  <si>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</si>
  <si>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</si>
  <si>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</si>
  <si>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</si>
  <si>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</si>
  <si>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</si>
  <si>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</si>
  <si>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</si>
  <si>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</si>
  <si>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</si>
  <si>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</si>
  <si>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</si>
  <si>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</si>
  <si>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</si>
  <si>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</si>
  <si>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</si>
  <si>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</si>
  <si>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</si>
  <si>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</si>
  <si>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</si>
  <si>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</si>
  <si>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</si>
  <si>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</si>
  <si>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</si>
  <si>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</si>
  <si>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</si>
  <si>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</si>
  <si>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</si>
  <si>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</si>
  <si>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</si>
  <si>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</si>
  <si>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</si>
  <si>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</si>
  <si>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</si>
  <si>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</si>
  <si>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</si>
  <si>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</si>
  <si>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</si>
  <si>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</si>
  <si>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</si>
  <si>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</si>
  <si>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</si>
  <si>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</si>
  <si>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</si>
  <si>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</si>
  <si>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</si>
  <si>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</si>
  <si>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</si>
  <si>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</si>
  <si>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</si>
  <si>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</si>
  <si>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</si>
  <si>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</si>
  <si>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</si>
  <si>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</si>
  <si>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</si>
  <si>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</si>
  <si>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</si>
  <si>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</si>
  <si>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</si>
  <si>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</si>
  <si>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</si>
  <si>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</si>
  <si>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</si>
  <si>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</si>
  <si>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</si>
  <si>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</si>
  <si>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</si>
  <si>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</si>
  <si>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</si>
  <si>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</si>
  <si>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</si>
  <si>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</si>
  <si>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</si>
  <si>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</si>
  <si>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</si>
  <si>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</si>
  <si>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</si>
  <si>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</si>
  <si>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</si>
  <si>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</si>
  <si>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</si>
  <si>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</si>
  <si>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</si>
  <si>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</si>
  <si>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</si>
  <si>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</si>
  <si>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</si>
  <si>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</si>
  <si>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</si>
  <si>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</si>
  <si>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</si>
  <si>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</si>
  <si>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</si>
  <si>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</si>
  <si>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</si>
  <si>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</si>
  <si>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</si>
  <si>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</si>
  <si>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</si>
  <si>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</si>
  <si>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</si>
  <si>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</si>
  <si>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</si>
  <si>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</si>
  <si>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</si>
  <si>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</si>
  <si>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</si>
  <si>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</si>
  <si>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</si>
  <si>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</si>
  <si>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</si>
  <si>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</si>
  <si>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</si>
  <si>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</si>
  <si>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</si>
  <si>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</si>
  <si>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</si>
  <si>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</si>
  <si>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</si>
  <si>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</si>
  <si>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</si>
  <si>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</si>
  <si>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</si>
  <si>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</si>
  <si>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</si>
  <si>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</si>
  <si>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</si>
  <si>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</si>
  <si>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</si>
  <si>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</si>
  <si>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</si>
  <si>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</si>
  <si>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</si>
  <si>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</si>
  <si>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</si>
  <si>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</si>
  <si>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</si>
  <si>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</si>
  <si>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</si>
  <si>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</si>
  <si>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</si>
  <si>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</si>
  <si>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</si>
  <si>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</si>
  <si>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</si>
  <si>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</si>
  <si>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</si>
  <si>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</si>
  <si>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</si>
  <si>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</si>
  <si>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</si>
  <si>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</si>
  <si>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</si>
  <si>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</si>
  <si>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</si>
  <si>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</si>
  <si>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</si>
  <si>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</si>
  <si>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</si>
  <si>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</si>
  <si>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</si>
  <si>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</si>
  <si>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</si>
  <si>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</si>
  <si>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</si>
  <si>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</si>
  <si>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</si>
  <si>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</si>
  <si>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</si>
  <si>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</si>
  <si>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</si>
  <si>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</si>
  <si>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</si>
  <si>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</si>
  <si>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</si>
  <si>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</si>
  <si>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</si>
  <si>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</si>
  <si>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</si>
  <si>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</si>
  <si>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</si>
  <si>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</si>
  <si>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</si>
  <si>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</si>
  <si>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</si>
  <si>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</si>
  <si>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</si>
  <si>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</si>
  <si>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</si>
  <si>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</si>
  <si>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</si>
  <si>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</si>
  <si>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</si>
  <si>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</si>
  <si>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</si>
  <si>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</si>
  <si>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</si>
  <si>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</si>
  <si>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</si>
  <si>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</si>
  <si>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</si>
  <si>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</si>
  <si>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</si>
  <si>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</si>
  <si>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</si>
  <si>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</si>
  <si>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</si>
  <si>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</si>
  <si>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</si>
  <si>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</si>
  <si>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</si>
  <si>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</si>
  <si>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</si>
  <si>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</si>
  <si>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</si>
  <si>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</si>
  <si>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</si>
  <si>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</si>
  <si>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</si>
  <si>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</si>
  <si>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</si>
  <si>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</si>
  <si>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</si>
  <si>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</si>
  <si>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</si>
  <si>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</si>
  <si>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</si>
  <si>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</si>
  <si>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</si>
  <si>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</si>
  <si>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</si>
  <si>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</si>
  <si>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</si>
  <si>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</si>
  <si>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</si>
  <si>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</si>
  <si>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</si>
  <si>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</si>
  <si>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</si>
  <si>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</si>
  <si>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</si>
  <si>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</si>
  <si>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</si>
  <si>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</si>
  <si>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</si>
  <si>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</si>
  <si>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</si>
  <si>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</si>
  <si>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</si>
  <si>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</si>
  <si>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</si>
  <si>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</si>
  <si>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</si>
  <si>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</si>
  <si>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</si>
  <si>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</si>
  <si>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</si>
  <si>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</si>
  <si>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</si>
  <si>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</si>
  <si>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</si>
  <si>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</si>
  <si>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</si>
  <si>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</si>
  <si>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</si>
  <si>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</si>
  <si>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</si>
  <si>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</si>
  <si>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</si>
  <si>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</si>
  <si>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</si>
  <si>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</si>
  <si>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</si>
  <si>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</si>
  <si>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</si>
  <si>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</si>
  <si>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</si>
  <si>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</si>
  <si>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</si>
  <si>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</si>
  <si>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</si>
  <si>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</si>
  <si>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</si>
  <si>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</si>
  <si>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</si>
  <si>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</si>
  <si>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</si>
  <si>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</si>
  <si>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</si>
  <si>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</si>
  <si>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</si>
  <si>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</si>
  <si>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</si>
  <si>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</si>
  <si>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</si>
  <si>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</si>
  <si>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</si>
  <si>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</si>
  <si>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</si>
  <si>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</si>
  <si>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</si>
  <si>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</si>
  <si>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</si>
  <si>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</si>
  <si>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</si>
  <si>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</si>
  <si>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</si>
  <si>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</si>
  <si>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</si>
  <si>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</si>
  <si>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</si>
  <si>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</si>
  <si>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</si>
  <si>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</si>
  <si>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</si>
  <si>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</si>
  <si>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</si>
  <si>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</si>
  <si>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</si>
  <si>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</si>
  <si>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</si>
  <si>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</si>
  <si>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</si>
  <si>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</si>
  <si>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</si>
  <si>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</si>
  <si>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</si>
  <si>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</si>
  <si>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</si>
  <si>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</si>
  <si>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</si>
  <si>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</si>
  <si>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</si>
  <si>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</si>
  <si>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</si>
  <si>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</si>
  <si>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</si>
  <si>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</si>
  <si>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</si>
  <si>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</si>
  <si>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</si>
  <si>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</si>
  <si>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</si>
  <si>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</si>
  <si>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</si>
  <si>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</si>
  <si>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</si>
  <si>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</si>
  <si>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</si>
  <si>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</si>
  <si>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</si>
  <si>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</si>
  <si>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</si>
  <si>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</si>
  <si>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</si>
  <si>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</si>
  <si>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</si>
  <si>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</si>
  <si>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</si>
  <si>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</si>
  <si>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</si>
  <si>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</si>
  <si>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</si>
  <si>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</si>
  <si>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</si>
  <si>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</si>
  <si>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</si>
  <si>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</si>
  <si>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</si>
  <si>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</si>
  <si>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</si>
  <si>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</si>
  <si>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</si>
  <si>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</si>
  <si>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</si>
  <si>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</si>
  <si>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</si>
  <si>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</si>
  <si>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</si>
  <si>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</si>
  <si>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</si>
  <si>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</si>
  <si>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</si>
  <si>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</si>
  <si>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</si>
  <si>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</si>
  <si>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</si>
  <si>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</si>
  <si>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</si>
  <si>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</si>
  <si>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</si>
  <si>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</si>
  <si>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</si>
  <si>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</si>
  <si>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</si>
  <si>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</si>
  <si>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</si>
  <si>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</si>
  <si>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</si>
  <si>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</si>
  <si>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</si>
  <si>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</si>
  <si>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</si>
  <si>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</si>
  <si>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</si>
  <si>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</si>
  <si>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</si>
  <si>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</si>
  <si>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</si>
  <si>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</si>
  <si>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</si>
  <si>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</si>
  <si>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</si>
  <si>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</si>
  <si>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</si>
  <si>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</si>
  <si>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</si>
  <si>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</si>
  <si>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</si>
  <si>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</si>
  <si>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</si>
  <si>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</si>
  <si>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</si>
  <si>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</si>
  <si>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</si>
  <si>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</si>
  <si>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</si>
  <si>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</si>
  <si>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</si>
  <si>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</si>
  <si>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</si>
  <si>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</si>
  <si>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</si>
  <si>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</si>
  <si>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</si>
  <si>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</si>
  <si>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</si>
  <si>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</si>
  <si>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</si>
  <si>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</si>
  <si>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</si>
  <si>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</si>
  <si>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</si>
  <si>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</si>
  <si>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</si>
  <si>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</si>
  <si>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</si>
  <si>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</si>
  <si>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</si>
  <si>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</si>
  <si>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</si>
  <si>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</si>
  <si>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</si>
  <si>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</si>
  <si>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</si>
  <si>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</si>
  <si>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</si>
  <si>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</si>
  <si>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</si>
  <si>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</si>
  <si>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</si>
  <si>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</si>
  <si>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</si>
  <si>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</si>
  <si>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</si>
  <si>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</si>
  <si>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</si>
  <si>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</si>
  <si>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</si>
  <si>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</si>
  <si>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</si>
  <si>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</si>
  <si>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</si>
  <si>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</si>
  <si>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</si>
  <si>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</si>
  <si>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</si>
  <si>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</si>
  <si>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</si>
  <si>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</si>
  <si>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</si>
  <si>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</si>
  <si>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</si>
  <si>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</si>
  <si>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</si>
  <si>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</si>
  <si>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</si>
  <si>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</si>
  <si>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</si>
  <si>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</si>
  <si>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</si>
  <si>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</si>
  <si>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</si>
  <si>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</si>
  <si>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</si>
  <si>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</si>
  <si>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</si>
  <si>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</si>
  <si>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</si>
  <si>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</si>
  <si>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</si>
  <si>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</si>
  <si>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</si>
  <si>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</si>
  <si>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</si>
  <si>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</si>
  <si>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</si>
  <si>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</si>
  <si>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</si>
  <si>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</si>
  <si>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</si>
  <si>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</si>
  <si>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</si>
  <si>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</si>
  <si>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</si>
  <si>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</si>
  <si>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</si>
  <si>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</si>
  <si>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</si>
  <si>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</si>
  <si>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</si>
  <si>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</si>
  <si>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</si>
  <si>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</si>
  <si>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</si>
  <si>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</si>
  <si>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</si>
  <si>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</si>
  <si>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</si>
  <si>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</si>
  <si>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</si>
  <si>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</si>
  <si>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</si>
  <si>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</si>
  <si>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</si>
  <si>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</si>
  <si>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</si>
  <si>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</si>
  <si>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</si>
  <si>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</si>
  <si>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</si>
  <si>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</si>
  <si>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</si>
  <si>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</si>
  <si>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</si>
  <si>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</si>
  <si>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</si>
  <si>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</si>
  <si>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</si>
  <si>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</si>
  <si>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</si>
  <si>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</si>
  <si>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</si>
  <si>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</si>
  <si>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</si>
  <si>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</si>
  <si>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</si>
  <si>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</si>
  <si>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</si>
  <si>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</si>
  <si>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</si>
  <si>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</si>
  <si>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</si>
  <si>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</si>
  <si>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</si>
  <si>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</si>
  <si>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</si>
  <si>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</si>
  <si>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</si>
  <si>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</si>
  <si>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</si>
  <si>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</si>
  <si>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</si>
  <si>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</si>
  <si>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</si>
  <si>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</si>
  <si>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</si>
  <si>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</si>
  <si>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</si>
  <si>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</si>
  <si>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</si>
  <si>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</si>
  <si>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</si>
  <si>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</si>
  <si>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</si>
  <si>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</si>
  <si>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</si>
  <si>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</si>
  <si>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</si>
  <si>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</si>
  <si>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</si>
  <si>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</si>
  <si>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</si>
  <si>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</si>
  <si>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</si>
  <si>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</si>
  <si>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</si>
  <si>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</si>
  <si>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</si>
  <si>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</si>
  <si>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</si>
  <si>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</si>
  <si>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</si>
  <si>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</si>
  <si>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</si>
  <si>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</si>
  <si>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</si>
  <si>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</si>
  <si>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</si>
  <si>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</si>
  <si>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</si>
  <si>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</si>
  <si>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</si>
  <si>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</si>
  <si>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</si>
  <si>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</si>
  <si>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</si>
  <si>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</si>
  <si>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</si>
  <si>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</si>
  <si>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</si>
  <si>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</si>
  <si>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</si>
  <si>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</si>
  <si>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</si>
  <si>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</si>
  <si>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</si>
  <si>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</si>
  <si>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</si>
  <si>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</si>
  <si>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</si>
  <si>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</si>
  <si>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</si>
  <si>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</si>
  <si>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</si>
  <si>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</si>
  <si>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</si>
  <si>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</si>
  <si>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</si>
  <si>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</si>
  <si>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</si>
  <si>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</si>
  <si>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</si>
  <si>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</si>
  <si>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</si>
  <si>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</si>
  <si>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</si>
  <si>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</si>
  <si>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</si>
  <si>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</si>
  <si>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</si>
  <si>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</si>
  <si>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</si>
  <si>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</si>
  <si>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</si>
  <si>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</si>
  <si>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</si>
  <si>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</si>
  <si>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</si>
  <si>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</si>
  <si>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</si>
  <si>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</si>
  <si>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</si>
  <si>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</si>
  <si>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</si>
  <si>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</si>
  <si>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</si>
  <si>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</si>
  <si>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</si>
  <si>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</si>
  <si>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</si>
  <si>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</si>
  <si>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</si>
  <si>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</si>
  <si>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</si>
  <si>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</si>
  <si>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</si>
  <si>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</si>
  <si>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</si>
  <si>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</si>
  <si>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</si>
  <si>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</si>
  <si>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</si>
  <si>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</si>
  <si>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</si>
  <si>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</si>
  <si>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</si>
  <si>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</si>
  <si>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</si>
  <si>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</si>
  <si>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</si>
  <si>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</si>
  <si>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</si>
  <si>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</si>
  <si>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</si>
  <si>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</si>
  <si>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</si>
  <si>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</si>
  <si>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</si>
  <si>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</si>
  <si>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</si>
  <si>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</si>
  <si>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</si>
  <si>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</si>
  <si>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</si>
  <si>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</si>
  <si>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</si>
  <si>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</si>
  <si>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</si>
  <si>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</si>
  <si>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</si>
  <si>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</si>
  <si>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</si>
  <si>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</si>
  <si>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</si>
  <si>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</si>
  <si>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</si>
  <si>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</si>
  <si>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</si>
  <si>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</si>
  <si>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</si>
  <si>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</si>
  <si>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</si>
  <si>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</si>
  <si>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</si>
  <si>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</si>
  <si>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</si>
  <si>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</si>
  <si>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</si>
  <si>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</si>
  <si>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</si>
  <si>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</si>
  <si>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</si>
  <si>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</si>
  <si>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</si>
  <si>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</si>
  <si>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</si>
  <si>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</si>
  <si>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</si>
  <si>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</si>
  <si>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</si>
  <si>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</si>
  <si>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</si>
  <si>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</si>
  <si>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</si>
  <si>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</si>
  <si>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</si>
  <si>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</si>
  <si>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</si>
  <si>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</si>
  <si>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</si>
  <si>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</si>
  <si>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</si>
  <si>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</si>
  <si>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</si>
  <si>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</si>
  <si>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</si>
  <si>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</si>
  <si>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</si>
  <si>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</si>
  <si>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</si>
  <si>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</si>
  <si>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</si>
  <si>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</si>
  <si>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</si>
  <si>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</si>
  <si>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</si>
  <si>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</si>
  <si>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</si>
  <si>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</si>
  <si>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</si>
  <si>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</si>
  <si>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</si>
  <si>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</si>
  <si>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</si>
  <si>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</si>
  <si>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</si>
  <si>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</si>
  <si>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</si>
  <si>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</si>
  <si>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</si>
  <si>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</si>
  <si>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</si>
  <si>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</si>
  <si>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</si>
  <si>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</si>
  <si>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</si>
  <si>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</si>
  <si>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</si>
  <si>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</si>
  <si>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</si>
  <si>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</si>
  <si>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</si>
  <si>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</si>
  <si>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</si>
  <si>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</si>
  <si>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</si>
  <si>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</si>
  <si>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</si>
  <si>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</si>
  <si>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</si>
  <si>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</si>
  <si>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</si>
  <si>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</si>
  <si>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</si>
  <si>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</si>
  <si>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</si>
  <si>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</si>
  <si>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</si>
  <si>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</si>
  <si>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</si>
  <si>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</si>
  <si>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</si>
  <si>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</si>
  <si>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</si>
  <si>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</si>
  <si>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</si>
  <si>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</si>
  <si>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</si>
  <si>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</si>
  <si>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</si>
  <si>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</si>
  <si>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</si>
  <si>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</si>
  <si>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</si>
  <si>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</si>
  <si>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</si>
  <si>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</si>
  <si>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</si>
  <si>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</si>
  <si>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</si>
  <si>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</si>
  <si>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</si>
  <si>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</si>
  <si>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</si>
  <si>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</si>
  <si>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</si>
  <si>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</si>
  <si>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</si>
  <si>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</si>
  <si>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</si>
  <si>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</si>
  <si>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</si>
  <si>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</si>
  <si>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</si>
  <si>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</si>
  <si>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</si>
  <si>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</si>
  <si>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</si>
  <si>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</si>
  <si>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</si>
  <si>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</si>
  <si>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</si>
  <si>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</si>
  <si>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</si>
  <si>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</si>
  <si>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</si>
  <si>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</si>
  <si>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</si>
  <si>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</si>
  <si>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</si>
  <si>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</si>
  <si>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</si>
  <si>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</si>
  <si>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</si>
  <si>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</si>
  <si>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</si>
  <si>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</si>
  <si>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</si>
  <si>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</si>
  <si>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</si>
  <si>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</si>
  <si>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</si>
  <si>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</si>
  <si>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</si>
  <si>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</si>
  <si>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</si>
  <si>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</si>
  <si>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</si>
  <si>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</si>
  <si>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</si>
  <si>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</si>
  <si>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</si>
  <si>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</si>
  <si>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</si>
  <si>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</si>
  <si>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</si>
  <si>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</si>
  <si>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</si>
  <si>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</si>
  <si>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</si>
  <si>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</si>
  <si>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</si>
  <si>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</si>
  <si>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</si>
  <si>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</si>
  <si>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</si>
  <si>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</si>
  <si>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</si>
  <si>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</si>
  <si>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</si>
  <si>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</si>
  <si>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</si>
  <si>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</si>
  <si>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</si>
  <si>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</si>
  <si>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</si>
  <si>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</si>
  <si>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</si>
  <si>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</si>
  <si>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</si>
  <si>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</si>
  <si>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</si>
  <si>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</si>
  <si>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</si>
  <si>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</si>
  <si>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</si>
  <si>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</si>
  <si>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</si>
  <si>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</si>
  <si>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</si>
  <si>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</si>
  <si>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</si>
  <si>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</si>
  <si>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</si>
  <si>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</si>
  <si>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</si>
  <si>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</si>
  <si>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</si>
  <si>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</si>
  <si>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</si>
  <si>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</si>
  <si>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</si>
  <si>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</si>
  <si>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</si>
  <si>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</si>
  <si>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</si>
  <si>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</si>
  <si>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</si>
  <si>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</si>
  <si>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</si>
  <si>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</si>
  <si>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</si>
  <si>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</si>
  <si>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</si>
  <si>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</si>
  <si>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</si>
  <si>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</si>
  <si>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</si>
  <si>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</si>
  <si>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</si>
  <si>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</si>
  <si>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</si>
  <si>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</si>
  <si>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</si>
  <si>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</si>
  <si>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</si>
  <si>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</si>
  <si>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</si>
  <si>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</si>
  <si>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</si>
  <si>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</si>
  <si>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</si>
  <si>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</si>
  <si>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</si>
  <si>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</si>
  <si>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</si>
  <si>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</si>
  <si>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</si>
  <si>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</si>
  <si>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</si>
  <si>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</si>
  <si>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</si>
  <si>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</si>
  <si>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</si>
  <si>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</si>
  <si>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</si>
  <si>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</si>
  <si>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</si>
  <si>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</si>
  <si>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</si>
  <si>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</si>
  <si>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</si>
  <si>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</si>
  <si>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</si>
  <si>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</si>
  <si>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</si>
  <si>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</si>
  <si>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</si>
  <si>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</si>
  <si>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</si>
  <si>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</si>
  <si>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</si>
  <si>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</si>
  <si>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</si>
  <si>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</si>
  <si>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</si>
  <si>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</si>
  <si>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</si>
  <si>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</si>
  <si>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</si>
  <si>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</si>
  <si>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</si>
  <si>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</si>
  <si>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</si>
  <si>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</si>
  <si>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</si>
  <si>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</si>
  <si>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</si>
  <si>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</si>
  <si>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</si>
  <si>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</si>
  <si>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</si>
  <si>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</si>
  <si>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</si>
  <si>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</si>
  <si>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</si>
  <si>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</si>
  <si>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</si>
  <si>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</si>
  <si>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</si>
  <si>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</si>
  <si>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</si>
  <si>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</si>
  <si>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</si>
  <si>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</si>
  <si>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</si>
  <si>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</si>
  <si>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</si>
  <si>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</si>
  <si>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</si>
  <si>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</si>
  <si>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</si>
  <si>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</si>
  <si>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</si>
  <si>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</si>
  <si>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</si>
  <si>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</si>
  <si>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</si>
  <si>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</si>
  <si>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</si>
  <si>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</si>
  <si>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</si>
  <si>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</si>
  <si>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</si>
  <si>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</si>
  <si>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</si>
  <si>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</si>
  <si>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</si>
  <si>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</si>
  <si>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</si>
  <si>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</si>
  <si>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</si>
  <si>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</si>
  <si>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</si>
  <si>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</si>
  <si>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</si>
  <si>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</si>
  <si>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</si>
  <si>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</si>
  <si>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</si>
  <si>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</si>
  <si>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</si>
  <si>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</si>
  <si>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</si>
  <si>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</si>
  <si>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</si>
  <si>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</si>
  <si>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</si>
  <si>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</si>
  <si>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</si>
  <si>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</si>
  <si>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</si>
  <si>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</si>
  <si>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</si>
  <si>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</si>
  <si>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</si>
  <si>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</si>
  <si>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</si>
  <si>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</si>
  <si>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</si>
  <si>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</si>
  <si>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</si>
  <si>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</si>
  <si>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</si>
  <si>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</si>
  <si>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</si>
  <si>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</si>
  <si>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</si>
  <si>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</si>
  <si>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</si>
  <si>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</si>
  <si>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</si>
  <si>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</si>
  <si>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</si>
  <si>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</si>
  <si>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</si>
  <si>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</si>
  <si>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</si>
  <si>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</si>
  <si>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</si>
  <si>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</si>
  <si>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</si>
  <si>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</si>
  <si>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</si>
  <si>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</si>
  <si>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</si>
  <si>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</si>
  <si>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</si>
  <si>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</si>
  <si>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</si>
  <si>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</si>
  <si>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</si>
  <si>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</si>
  <si>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</si>
  <si>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</si>
  <si>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</si>
  <si>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</si>
  <si>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</si>
  <si>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</si>
  <si>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</si>
  <si>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</si>
  <si>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</si>
  <si>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</si>
  <si>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</si>
  <si>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</si>
  <si>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</si>
  <si>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</si>
  <si>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</si>
  <si>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</si>
  <si>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</si>
  <si>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</si>
  <si>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</si>
  <si>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</si>
  <si>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</si>
  <si>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</si>
  <si>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</si>
  <si>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</si>
  <si>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</si>
  <si>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</si>
  <si>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</si>
  <si>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</si>
  <si>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</si>
  <si>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</si>
  <si>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</si>
  <si>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</si>
  <si>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</si>
  <si>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</si>
  <si>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</si>
  <si>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</si>
  <si>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</si>
  <si>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</si>
  <si>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</si>
  <si>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</si>
  <si>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</si>
  <si>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</si>
  <si>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</si>
  <si>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</si>
  <si>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</si>
  <si>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</si>
  <si>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</si>
  <si>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</si>
  <si>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</si>
  <si>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</si>
  <si>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</si>
  <si>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</si>
  <si>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</si>
  <si>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</si>
  <si>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</si>
  <si>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</si>
  <si>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</si>
  <si>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</si>
  <si>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</si>
  <si>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</si>
  <si>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</si>
  <si>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</si>
  <si>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</si>
  <si>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</si>
  <si>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</si>
  <si>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</si>
  <si>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</si>
  <si>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</si>
  <si>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</si>
  <si>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</si>
  <si>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</si>
  <si>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</si>
  <si>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</si>
  <si>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</si>
  <si>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</si>
  <si>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</si>
  <si>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</si>
  <si>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</si>
  <si>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</si>
  <si>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</si>
  <si>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</si>
  <si>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</si>
  <si>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</si>
  <si>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</si>
  <si>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</si>
  <si>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</si>
  <si>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</si>
  <si>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</si>
  <si>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</si>
  <si>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</si>
  <si>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</si>
  <si>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</si>
  <si>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</si>
  <si>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</si>
  <si>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</si>
  <si>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</si>
  <si>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</si>
  <si>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</si>
  <si>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</si>
  <si>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</si>
  <si>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</si>
  <si>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</si>
  <si>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</si>
  <si>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</si>
  <si>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</si>
  <si>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</si>
  <si>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</si>
  <si>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</si>
  <si>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</si>
  <si>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</si>
  <si>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</si>
  <si>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</si>
  <si>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</si>
  <si>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</si>
  <si>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</si>
  <si>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</si>
  <si>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</si>
  <si>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</si>
  <si>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</si>
  <si>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</si>
  <si>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</si>
  <si>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</si>
  <si>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</si>
  <si>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</si>
  <si>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</si>
  <si>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</si>
  <si>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</si>
  <si>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</si>
  <si>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</si>
  <si>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</si>
  <si>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</si>
  <si>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</si>
  <si>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</si>
  <si>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</si>
  <si>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</si>
  <si>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</si>
  <si>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</si>
  <si>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</si>
  <si>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</si>
  <si>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</si>
  <si>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</si>
  <si>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</si>
  <si>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</si>
  <si>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</si>
  <si>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</si>
  <si>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</si>
  <si>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</si>
  <si>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</si>
  <si>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</si>
  <si>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</si>
  <si>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</si>
  <si>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</si>
  <si>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</si>
  <si>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</si>
  <si>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</si>
  <si>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</si>
  <si>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</si>
  <si>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</si>
  <si>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</si>
  <si>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</si>
  <si>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</si>
  <si>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</si>
  <si>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</si>
  <si>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</si>
  <si>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</si>
  <si>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</si>
  <si>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</si>
  <si>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</si>
  <si>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</si>
  <si>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</si>
  <si>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</si>
  <si>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</si>
  <si>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</si>
  <si>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</si>
  <si>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</si>
  <si>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</si>
  <si>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</si>
  <si>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</si>
  <si>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</si>
  <si>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</si>
  <si>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</si>
  <si>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</si>
  <si>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</si>
  <si>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</si>
  <si>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</si>
  <si>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</si>
  <si>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</si>
  <si>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</si>
  <si>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</si>
  <si>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</si>
  <si>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</si>
  <si>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</si>
  <si>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</si>
  <si>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</si>
  <si>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</si>
  <si>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</si>
  <si>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</si>
  <si>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</si>
  <si>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</si>
  <si>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</si>
  <si>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</si>
  <si>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</si>
  <si>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</si>
  <si>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</si>
  <si>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</si>
  <si>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</si>
  <si>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</si>
  <si>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</si>
  <si>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</si>
  <si>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</si>
  <si>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</si>
  <si>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</si>
  <si>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</si>
  <si>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</si>
  <si>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</si>
  <si>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</si>
  <si>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</si>
  <si>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</si>
  <si>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</si>
  <si>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</si>
  <si>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</si>
  <si>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</si>
  <si>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</si>
  <si>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</si>
  <si>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</si>
  <si>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</si>
  <si>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</si>
  <si>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</si>
  <si>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</si>
  <si>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</si>
  <si>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</si>
  <si>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</si>
  <si>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</si>
  <si>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</si>
  <si>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</si>
  <si>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</si>
  <si>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</si>
  <si>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</si>
  <si>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</si>
  <si>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</si>
  <si>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</si>
  <si>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</si>
  <si>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</si>
  <si>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</si>
  <si>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</si>
  <si>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</si>
  <si>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</si>
  <si>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</si>
  <si>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</si>
  <si>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</si>
  <si>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</si>
  <si>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</si>
  <si>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</si>
  <si>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</si>
  <si>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</si>
  <si>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</si>
  <si>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</si>
  <si>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</si>
  <si>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</si>
  <si>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</si>
  <si>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</si>
  <si>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</si>
  <si>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</si>
  <si>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</si>
  <si>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</si>
  <si>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</si>
  <si>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</si>
  <si>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</si>
  <si>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</si>
  <si>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</si>
  <si>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</si>
  <si>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</si>
  <si>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</si>
  <si>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</si>
  <si>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</si>
  <si>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</si>
  <si>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</si>
  <si>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</si>
  <si>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</si>
  <si>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</si>
  <si>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</si>
  <si>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</si>
  <si>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</si>
  <si>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</si>
  <si>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</si>
  <si>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</si>
  <si>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</si>
  <si>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</si>
  <si>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</si>
  <si>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</si>
  <si>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</si>
  <si>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</si>
  <si>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</si>
  <si>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</si>
  <si>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</si>
  <si>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</si>
  <si>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</si>
  <si>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</si>
  <si>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</si>
  <si>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</si>
  <si>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</si>
  <si>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</si>
  <si>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</si>
  <si>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</si>
  <si>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</si>
  <si>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</si>
  <si>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</si>
  <si>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</si>
  <si>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</si>
  <si>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</si>
  <si>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</si>
  <si>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</si>
  <si>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</si>
  <si>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</si>
  <si>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</si>
  <si>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</si>
  <si>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</si>
  <si>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</si>
  <si>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</si>
  <si>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</si>
  <si>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</si>
  <si>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</si>
  <si>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</si>
  <si>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</si>
  <si>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</si>
  <si>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</si>
  <si>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</si>
  <si>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</si>
  <si>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</si>
  <si>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</si>
  <si>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</si>
  <si>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</si>
  <si>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</si>
  <si>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</si>
  <si>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</si>
  <si>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</si>
  <si>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</si>
  <si>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</si>
  <si>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</si>
  <si>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</si>
  <si>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</si>
  <si>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</si>
  <si>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</si>
  <si>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</si>
  <si>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</si>
  <si>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</si>
  <si>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</si>
  <si>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</si>
  <si>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</si>
  <si>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</si>
  <si>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</si>
  <si>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</si>
  <si>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</si>
  <si>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</si>
  <si>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</si>
  <si>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</si>
  <si>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</si>
  <si>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</si>
  <si>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</si>
  <si>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</si>
  <si>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</si>
  <si>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</si>
  <si>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</si>
  <si>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</si>
  <si>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</si>
  <si>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</si>
  <si>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</si>
  <si>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</si>
  <si>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</si>
  <si>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</si>
  <si>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</si>
  <si>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</si>
  <si>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</si>
  <si>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</si>
  <si>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</si>
  <si>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</si>
  <si>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</si>
  <si>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</si>
  <si>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</si>
  <si>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</si>
  <si>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</si>
  <si>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</si>
  <si>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</si>
  <si>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</si>
  <si>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</si>
  <si>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</si>
  <si>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</si>
  <si>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</si>
  <si>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</si>
  <si>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</si>
  <si>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</si>
  <si>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</si>
  <si>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</si>
  <si>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</si>
  <si>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</si>
  <si>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</si>
  <si>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</si>
  <si>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</si>
  <si>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</si>
  <si>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</si>
  <si>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</si>
  <si>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</si>
  <si>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</si>
  <si>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</si>
  <si>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</si>
  <si>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</si>
  <si>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</si>
  <si>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</si>
  <si>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</si>
  <si>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</si>
  <si>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</si>
  <si>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</si>
  <si>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</si>
  <si>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</si>
  <si>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</si>
  <si>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</si>
  <si>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</si>
  <si>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</si>
  <si>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</si>
  <si>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</si>
  <si>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</si>
  <si>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</si>
  <si>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</si>
  <si>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</si>
  <si>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</si>
  <si>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</si>
  <si>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</si>
  <si>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</si>
  <si>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</si>
  <si>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</si>
  <si>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</si>
  <si>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</si>
  <si>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</si>
  <si>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</si>
  <si>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</si>
  <si>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</si>
  <si>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</si>
  <si>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</si>
  <si>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</si>
  <si>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</si>
  <si>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</si>
  <si>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</si>
  <si>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</si>
  <si>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</si>
  <si>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</si>
  <si>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</si>
  <si>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</si>
  <si>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</si>
  <si>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</si>
  <si>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</si>
  <si>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</si>
  <si>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</si>
  <si>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</si>
  <si>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</si>
  <si>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</si>
  <si>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</si>
  <si>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</si>
  <si>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</si>
  <si>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</si>
  <si>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</si>
  <si>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</si>
  <si>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</si>
  <si>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</si>
  <si>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</si>
  <si>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</si>
  <si>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</si>
  <si>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</si>
  <si>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</si>
  <si>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</si>
  <si>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</si>
  <si>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</si>
  <si>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</si>
  <si>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</si>
  <si>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</si>
  <si>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</si>
  <si>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</si>
  <si>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</si>
  <si>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</si>
  <si>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</si>
  <si>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</si>
  <si>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</si>
  <si>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</si>
  <si>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</si>
  <si>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</si>
  <si>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</si>
  <si>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</si>
  <si>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</si>
  <si>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</si>
  <si>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</si>
  <si>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</si>
  <si>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</si>
  <si>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</si>
  <si>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</si>
  <si>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</si>
  <si>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</si>
  <si>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</si>
  <si>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</si>
  <si>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</si>
  <si>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</si>
  <si>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</si>
  <si>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</si>
  <si>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</si>
  <si>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</si>
  <si>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</si>
  <si>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</si>
  <si>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</si>
  <si>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</si>
  <si>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</si>
  <si>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</si>
  <si>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</si>
  <si>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</si>
  <si>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</si>
  <si>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</si>
  <si>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</si>
  <si>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</si>
  <si>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</si>
  <si>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</si>
  <si>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</si>
  <si>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</si>
  <si>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</si>
  <si>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</si>
  <si>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</si>
  <si>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</si>
  <si>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</si>
  <si>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</si>
  <si>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</si>
  <si>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</si>
  <si>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</si>
  <si>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</si>
  <si>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</si>
  <si>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</si>
  <si>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</si>
  <si>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</si>
  <si>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</si>
  <si>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</si>
  <si>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</si>
  <si>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</si>
  <si>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</si>
  <si>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</si>
  <si>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</si>
  <si>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</si>
  <si>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</si>
  <si>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</si>
  <si>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</si>
  <si>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</si>
  <si>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</si>
  <si>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</si>
  <si>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</si>
  <si>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</si>
  <si>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</si>
  <si>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</si>
  <si>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</si>
  <si>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</si>
  <si>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</si>
  <si>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</si>
  <si>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</si>
  <si>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</si>
  <si>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</si>
  <si>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</si>
  <si>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</si>
  <si>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</si>
  <si>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</si>
  <si>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</si>
  <si>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</si>
  <si>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</si>
  <si>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</si>
  <si>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</si>
  <si>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</si>
  <si>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</si>
  <si>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</si>
  <si>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</si>
  <si>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</si>
  <si>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</si>
  <si>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</si>
  <si>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</si>
  <si>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</si>
  <si>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</si>
  <si>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</si>
  <si>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</si>
  <si>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</si>
  <si>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</si>
  <si>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</si>
  <si>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</si>
  <si>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</si>
  <si>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</si>
  <si>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</si>
  <si>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</si>
  <si>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</si>
  <si>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</si>
  <si>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</si>
  <si>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</si>
  <si>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</si>
  <si>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</si>
  <si>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</si>
  <si>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</si>
  <si>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</si>
  <si>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</si>
  <si>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</si>
  <si>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</si>
  <si>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</si>
  <si>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</si>
  <si>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</si>
  <si>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</si>
  <si>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</si>
  <si>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</si>
  <si>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</si>
  <si>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</si>
  <si>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</si>
  <si>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</si>
  <si>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</si>
  <si>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</si>
  <si>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</si>
  <si>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</si>
  <si>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</si>
  <si>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</si>
  <si>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</si>
  <si>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</si>
  <si>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</si>
  <si>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</si>
  <si>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</si>
  <si>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</si>
  <si>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</si>
  <si>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</si>
  <si>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</si>
  <si>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</si>
  <si>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</si>
  <si>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</si>
  <si>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</si>
  <si>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</si>
  <si>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</si>
  <si>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</si>
  <si>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</si>
  <si>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</si>
  <si>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</si>
  <si>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</si>
  <si>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</si>
  <si>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</si>
  <si>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</si>
  <si>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</si>
  <si>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</si>
  <si>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</si>
  <si>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</si>
  <si>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</si>
  <si>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</si>
  <si>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</si>
  <si>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</si>
  <si>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</si>
  <si>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</si>
  <si>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</si>
  <si>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</si>
  <si>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</si>
  <si>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</si>
  <si>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</si>
  <si>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</si>
  <si>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</si>
  <si>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</si>
  <si>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</si>
  <si>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</si>
  <si>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</si>
  <si>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</si>
  <si>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</si>
  <si>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</si>
  <si>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</si>
  <si>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</si>
  <si>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</si>
  <si>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</si>
  <si>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</si>
  <si>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</si>
  <si>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</si>
  <si>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</si>
  <si>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</si>
  <si>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</si>
  <si>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</si>
  <si>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</si>
  <si>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</si>
  <si>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</si>
  <si>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</si>
  <si>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</si>
  <si>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</si>
  <si>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</si>
  <si>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</si>
  <si>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</si>
  <si>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</si>
  <si>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</si>
  <si>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</si>
  <si>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</si>
  <si>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</si>
  <si>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</si>
  <si>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</si>
  <si>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</si>
  <si>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</si>
  <si>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</si>
  <si>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</si>
  <si>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</si>
  <si>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</si>
  <si>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</si>
  <si>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</si>
  <si>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</si>
  <si>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</si>
  <si>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</si>
  <si>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</si>
  <si>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</si>
  <si>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</si>
  <si>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</si>
  <si>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</si>
  <si>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</si>
  <si>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</si>
  <si>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</si>
  <si>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</si>
  <si>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</si>
  <si>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823002783</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</si>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</sst>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239"/>
      <c r="I20" s="145" t="s">
        <v>1156</v>
      </c>
      <c r="J20" s="146" t="s">
        <v>188</v>
      </c>
      <c r="K20" s="147">
        <v>808321150</v>
      </c>
      <c r="L20" s="148">
        <v>44228</v>
      </c>
      <c r="M20" s="148">
        <v>44561</v>
      </c>
      <c r="N20" s="131">
        <f>+(M20-L20)/30</f>
        <v>11.1</v>
      </c>
      <c r="O20" s="134"/>
      <c r="U20" s="130"/>
      <c r="V20" s="105">
        <f ca="1">NOW()</f>
        <v>44194.785427662035</v>
      </c>
      <c r="W20" s="105">
        <f ca="1">NOW()</f>
        <v>44194.785427662035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MULTIACTIVA PARA LA INVERSION SOCIAL EN LA REPUBLICA DE COLOMBIA COMUINSO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42675</v>
      </c>
      <c r="F48" s="141">
        <v>43312</v>
      </c>
      <c r="G48" s="156">
        <f>IF(AND(E48&lt;&gt;"",F48&lt;&gt;""),((F48-E48)/30),"")</f>
        <v>21.233333333333334</v>
      </c>
      <c r="H48" s="115" t="s">
        <v>2692</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2678</v>
      </c>
      <c r="E49" s="141">
        <v>42675</v>
      </c>
      <c r="F49" s="141">
        <v>43312</v>
      </c>
      <c r="G49" s="156">
        <f t="shared" ref="G49:G50" si="2">IF(AND(E49&lt;&gt;"",F49&lt;&gt;""),((F49-E49)/30),"")</f>
        <v>21.233333333333334</v>
      </c>
      <c r="H49" s="115" t="s">
        <v>2692</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2679</v>
      </c>
      <c r="E50" s="141">
        <v>42675</v>
      </c>
      <c r="F50" s="141">
        <v>43312</v>
      </c>
      <c r="G50" s="156">
        <f t="shared" si="2"/>
        <v>21.233333333333334</v>
      </c>
      <c r="H50" s="115" t="s">
        <v>2692</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2680</v>
      </c>
      <c r="E51" s="141">
        <v>42675</v>
      </c>
      <c r="F51" s="141">
        <v>43312</v>
      </c>
      <c r="G51" s="156">
        <f t="shared" ref="G51:G107" si="3">IF(AND(E51&lt;&gt;"",F51&lt;&gt;""),((F51-E51)/30),"")</f>
        <v>21.233333333333334</v>
      </c>
      <c r="H51" s="115" t="s">
        <v>2692</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2681</v>
      </c>
      <c r="E52" s="141">
        <v>42675</v>
      </c>
      <c r="F52" s="141">
        <v>43312</v>
      </c>
      <c r="G52" s="156">
        <f t="shared" si="3"/>
        <v>21.233333333333334</v>
      </c>
      <c r="H52" s="115" t="s">
        <v>2692</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2682</v>
      </c>
      <c r="E53" s="141">
        <v>42403</v>
      </c>
      <c r="F53" s="141">
        <v>42674</v>
      </c>
      <c r="G53" s="156">
        <f t="shared" si="3"/>
        <v>9.0333333333333332</v>
      </c>
      <c r="H53" s="115" t="s">
        <v>2692</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2683</v>
      </c>
      <c r="E54" s="141">
        <v>42403</v>
      </c>
      <c r="F54" s="141">
        <v>42674</v>
      </c>
      <c r="G54" s="156">
        <f t="shared" si="3"/>
        <v>9.0333333333333332</v>
      </c>
      <c r="H54" s="115" t="s">
        <v>2692</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2684</v>
      </c>
      <c r="E55" s="141">
        <v>42403</v>
      </c>
      <c r="F55" s="141">
        <v>42674</v>
      </c>
      <c r="G55" s="156">
        <f t="shared" si="3"/>
        <v>9.0333333333333332</v>
      </c>
      <c r="H55" s="115" t="s">
        <v>2692</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2685</v>
      </c>
      <c r="E56" s="141">
        <v>42403</v>
      </c>
      <c r="F56" s="141">
        <v>42674</v>
      </c>
      <c r="G56" s="156">
        <f t="shared" si="3"/>
        <v>9.0333333333333332</v>
      </c>
      <c r="H56" s="115" t="s">
        <v>2692</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2686</v>
      </c>
      <c r="E57" s="141">
        <v>42403</v>
      </c>
      <c r="F57" s="141">
        <v>42674</v>
      </c>
      <c r="G57" s="156">
        <f t="shared" si="3"/>
        <v>9.0333333333333332</v>
      </c>
      <c r="H57" s="115" t="s">
        <v>2692</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2687</v>
      </c>
      <c r="E58" s="141">
        <v>42403</v>
      </c>
      <c r="F58" s="141">
        <v>42674</v>
      </c>
      <c r="G58" s="156">
        <f t="shared" si="3"/>
        <v>9.0333333333333332</v>
      </c>
      <c r="H58" s="115" t="s">
        <v>2692</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2688</v>
      </c>
      <c r="E59" s="141">
        <v>42403</v>
      </c>
      <c r="F59" s="141">
        <v>42582</v>
      </c>
      <c r="G59" s="156">
        <f t="shared" si="3"/>
        <v>5.9666666666666668</v>
      </c>
      <c r="H59" s="115" t="s">
        <v>2692</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2689</v>
      </c>
      <c r="E60" s="141">
        <v>42583</v>
      </c>
      <c r="F60" s="141">
        <v>42674</v>
      </c>
      <c r="G60" s="156">
        <f t="shared" si="3"/>
        <v>3.0333333333333332</v>
      </c>
      <c r="H60" s="115" t="s">
        <v>2692</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2690</v>
      </c>
      <c r="E61" s="141">
        <v>42403</v>
      </c>
      <c r="F61" s="141">
        <v>42674</v>
      </c>
      <c r="G61" s="156">
        <f t="shared" si="3"/>
        <v>9.0333333333333332</v>
      </c>
      <c r="H61" s="115" t="s">
        <v>2692</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2691</v>
      </c>
      <c r="E62" s="141">
        <v>42583</v>
      </c>
      <c r="F62" s="141">
        <v>42674</v>
      </c>
      <c r="G62" s="156">
        <f t="shared" si="3"/>
        <v>3.0333333333333332</v>
      </c>
      <c r="H62" s="115" t="s">
        <v>2692</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43879</v>
      </c>
      <c r="F114" s="141">
        <v>44196</v>
      </c>
      <c r="G114" s="156">
        <f>IF(AND(E114&lt;&gt;"",F114&lt;&gt;""),((F114-E114)/30),"")</f>
        <v>10.566666666666666</v>
      </c>
      <c r="H114" s="118" t="s">
        <v>2694</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32332846</v>
      </c>
      <c r="F185" s="92"/>
      <c r="G185" s="93"/>
      <c r="H185" s="88"/>
      <c r="I185" s="90" t="s">
        <v>2627</v>
      </c>
      <c r="J185" s="162">
        <f>+SUM(M179:M183)</f>
        <v>0.02</v>
      </c>
      <c r="K185" s="232" t="s">
        <v>2628</v>
      </c>
      <c r="L185" s="232"/>
      <c r="M185" s="94">
        <f>+J185*(SUM(K20:K35))</f>
        <v>16166423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2695</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