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
    </mc:Choice>
  </mc:AlternateContent>
  <xr:revisionPtr revIDLastSave="0" documentId="13_ncr:1_{B2989652-A870-4F36-A6D3-5FFF5E5790C7}" xr6:coauthVersionLast="37" xr6:coauthVersionMax="37"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6795"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<sst xmlns="http://schemas.openxmlformats.org/spreadsheetml/2006/main" count="4706" uniqueCount="2736">
  <si>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</si>
  <si>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</si>
  <si>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</si>
  <si>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</si>
  <si>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</si>
  <si>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</si>
  <si>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</si>
  <si>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</si>
  <si>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</si>
  <si>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</si>
  <si>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</si>
  <si>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</si>
  <si>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</si>
  <si>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</si>
  <si>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</si>
  <si>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</si>
  <si>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</si>
  <si>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</si>
  <si>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</si>
  <si>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</si>
  <si>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</si>
  <si>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</si>
  <si>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</si>
  <si>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</si>
  <si>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</si>
  <si>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</si>
  <si>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</si>
  <si>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</si>
  <si>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</si>
  <si>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</si>
  <si>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</si>
  <si>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</si>
  <si>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</si>
  <si>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</si>
  <si>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</si>
  <si>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</si>
  <si>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</si>
  <si>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</si>
  <si>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</si>
  <si>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</si>
  <si>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</si>
  <si>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</si>
  <si>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</si>
  <si>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</si>
  <si>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</si>
  <si>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</si>
  <si>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</si>
  <si>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</si>
  <si>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</si>
  <si>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</si>
  <si>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</si>
  <si>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</si>
  <si>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</si>
  <si>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</si>
  <si>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</si>
  <si>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</si>
  <si>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</si>
  <si>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</si>
  <si>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</si>
  <si>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</si>
  <si>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</si>
  <si>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</si>
  <si>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</si>
  <si>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</si>
  <si>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</si>
  <si>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</si>
  <si>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</si>
  <si>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</si>
  <si>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</si>
  <si>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</si>
  <si>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</si>
  <si>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</si>
  <si>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</si>
  <si>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</si>
  <si>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</si>
  <si>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</si>
  <si>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</si>
  <si>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</si>
  <si>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</si>
  <si>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</si>
  <si>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</si>
  <si>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</si>
  <si>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</si>
  <si>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</si>
  <si>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</si>
  <si>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</si>
  <si>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</si>
  <si>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</si>
  <si>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</si>
  <si>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</si>
  <si>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</si>
  <si>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</si>
  <si>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</si>
  <si>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</si>
  <si>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</si>
  <si>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</si>
  <si>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</si>
  <si>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</si>
  <si>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</si>
  <si>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</si>
  <si>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</si>
  <si>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</si>
  <si>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</si>
  <si>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</si>
  <si>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</si>
  <si>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</si>
  <si>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</si>
  <si>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</si>
  <si>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</si>
  <si>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</si>
  <si>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</si>
  <si>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</si>
  <si>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</si>
  <si>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</si>
  <si>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</si>
  <si>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</si>
  <si>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</si>
  <si>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</si>
  <si>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</si>
  <si>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</si>
  <si>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</si>
  <si>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</si>
  <si>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</si>
  <si>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</si>
  <si>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</si>
  <si>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</si>
  <si>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</si>
  <si>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</si>
  <si>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</si>
  <si>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</si>
  <si>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</si>
  <si>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</si>
  <si>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</si>
  <si>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</si>
  <si>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</si>
  <si>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</si>
  <si>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</si>
  <si>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</si>
  <si>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</si>
  <si>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</si>
  <si>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</si>
  <si>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</si>
  <si>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</si>
  <si>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</si>
  <si>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</si>
  <si>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</si>
  <si>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</si>
  <si>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</si>
  <si>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</si>
  <si>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</si>
  <si>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</si>
  <si>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</si>
  <si>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</si>
  <si>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</si>
  <si>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</si>
  <si>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</si>
  <si>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</si>
  <si>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</si>
  <si>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</si>
  <si>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</si>
  <si>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</si>
  <si>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</si>
  <si>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</si>
  <si>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</si>
  <si>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</si>
  <si>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</si>
  <si>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</si>
  <si>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</si>
  <si>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</si>
  <si>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</si>
  <si>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</si>
  <si>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</si>
  <si>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</si>
  <si>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</si>
  <si>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</si>
  <si>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</si>
  <si>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</si>
  <si>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</si>
  <si>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</si>
  <si>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</si>
  <si>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</si>
  <si>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</si>
  <si>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</si>
  <si>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</si>
  <si>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</si>
  <si>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</si>
  <si>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</si>
  <si>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</si>
  <si>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</si>
  <si>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</si>
  <si>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</si>
  <si>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</si>
  <si>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</si>
  <si>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</si>
  <si>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</si>
  <si>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</si>
  <si>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</si>
  <si>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</si>
  <si>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</si>
  <si>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</si>
  <si>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</si>
  <si>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</si>
  <si>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</si>
  <si>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</si>
  <si>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</si>
  <si>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</si>
  <si>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</si>
  <si>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</si>
  <si>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</si>
  <si>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</si>
  <si>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</si>
  <si>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</si>
  <si>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</si>
  <si>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</si>
  <si>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</si>
  <si>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</si>
  <si>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</si>
  <si>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</si>
  <si>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</si>
  <si>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</si>
  <si>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</si>
  <si>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</si>
  <si>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</si>
  <si>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</si>
  <si>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</si>
  <si>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</si>
  <si>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</si>
  <si>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</si>
  <si>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</si>
  <si>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</si>
  <si>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</si>
  <si>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</si>
  <si>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</si>
  <si>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</si>
  <si>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</si>
  <si>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</si>
  <si>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</si>
  <si>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</si>
  <si>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</si>
  <si>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</si>
  <si>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</si>
  <si>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</si>
  <si>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</si>
  <si>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</si>
  <si>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</si>
  <si>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</si>
  <si>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</si>
  <si>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</si>
  <si>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</si>
  <si>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</si>
  <si>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</si>
  <si>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</si>
  <si>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</si>
  <si>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</si>
  <si>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</si>
  <si>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</si>
  <si>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</si>
  <si>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</si>
  <si>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</si>
  <si>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</si>
  <si>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</si>
  <si>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</si>
  <si>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</si>
  <si>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</si>
  <si>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</si>
  <si>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</si>
  <si>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</si>
  <si>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</si>
  <si>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</si>
  <si>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</si>
  <si>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</si>
  <si>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</si>
  <si>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</si>
  <si>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</si>
  <si>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</si>
  <si>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</si>
  <si>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</si>
  <si>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</si>
  <si>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</si>
  <si>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</si>
  <si>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</si>
  <si>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</si>
  <si>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</si>
  <si>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</si>
  <si>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</si>
  <si>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</si>
  <si>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</si>
  <si>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</si>
  <si>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</si>
  <si>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</si>
  <si>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</si>
  <si>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</si>
  <si>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</si>
  <si>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</si>
  <si>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</si>
  <si>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</si>
  <si>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</si>
  <si>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</si>
  <si>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</si>
  <si>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</si>
  <si>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</si>
  <si>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</si>
  <si>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</si>
  <si>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</si>
  <si>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</si>
  <si>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</si>
  <si>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</si>
  <si>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</si>
  <si>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</si>
  <si>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</si>
  <si>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</si>
  <si>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</si>
  <si>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</si>
  <si>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</si>
  <si>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</si>
  <si>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</si>
  <si>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</si>
  <si>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</si>
  <si>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</si>
  <si>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</si>
  <si>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</si>
  <si>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</si>
  <si>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</si>
  <si>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</si>
  <si>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</si>
  <si>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</si>
  <si>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</si>
  <si>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</si>
  <si>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</si>
  <si>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</si>
  <si>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</si>
  <si>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</si>
  <si>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</si>
  <si>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</si>
  <si>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</si>
  <si>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</si>
  <si>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</si>
  <si>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</si>
  <si>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</si>
  <si>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</si>
  <si>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</si>
  <si>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</si>
  <si>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</si>
  <si>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</si>
  <si>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</si>
  <si>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</si>
  <si>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</si>
  <si>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</si>
  <si>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</si>
  <si>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</si>
  <si>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</si>
  <si>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</si>
  <si>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</si>
  <si>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</si>
  <si>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</si>
  <si>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</si>
  <si>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</si>
  <si>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</si>
  <si>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</si>
  <si>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</si>
  <si>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</si>
  <si>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</si>
  <si>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</si>
  <si>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</si>
  <si>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</si>
  <si>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</si>
  <si>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</si>
  <si>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</si>
  <si>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</si>
  <si>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</si>
  <si>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</si>
  <si>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</si>
  <si>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</si>
  <si>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</si>
  <si>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</si>
  <si>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</si>
  <si>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</si>
  <si>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</si>
  <si>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</si>
  <si>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</si>
  <si>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</si>
  <si>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</si>
  <si>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</si>
  <si>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</si>
  <si>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</si>
  <si>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</si>
  <si>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</si>
  <si>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</si>
  <si>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</si>
  <si>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</si>
  <si>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</si>
  <si>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</si>
  <si>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</si>
  <si>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</si>
  <si>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</si>
  <si>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</si>
  <si>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</si>
  <si>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</si>
  <si>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</si>
  <si>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</si>
  <si>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</si>
  <si>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</si>
  <si>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</si>
  <si>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</si>
  <si>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</si>
  <si>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</si>
  <si>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</si>
  <si>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</si>
  <si>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</si>
  <si>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</si>
  <si>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</si>
  <si>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</si>
  <si>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</si>
  <si>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</si>
  <si>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</si>
  <si>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</si>
  <si>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</si>
  <si>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</si>
  <si>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</si>
  <si>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</si>
  <si>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</si>
  <si>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</si>
  <si>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</si>
  <si>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</si>
  <si>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</si>
  <si>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</si>
  <si>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</si>
  <si>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</si>
  <si>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</si>
  <si>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</si>
  <si>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</si>
  <si>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</si>
  <si>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</si>
  <si>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</si>
  <si>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</si>
  <si>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</si>
  <si>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</si>
  <si>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</si>
  <si>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</si>
  <si>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</si>
  <si>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</si>
  <si>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</si>
  <si>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</si>
  <si>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</si>
  <si>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</si>
  <si>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</si>
  <si>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</si>
  <si>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</si>
  <si>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</si>
  <si>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</si>
  <si>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</si>
  <si>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</si>
  <si>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</si>
  <si>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</si>
  <si>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</si>
  <si>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</si>
  <si>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</si>
  <si>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</si>
  <si>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</si>
  <si>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</si>
  <si>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</si>
  <si>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</si>
  <si>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</si>
  <si>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</si>
  <si>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</si>
  <si>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</si>
  <si>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</si>
  <si>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</si>
  <si>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</si>
  <si>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</si>
  <si>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</si>
  <si>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</si>
  <si>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</si>
  <si>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</si>
  <si>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</si>
  <si>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</si>
  <si>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</si>
  <si>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</si>
  <si>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</si>
  <si>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</si>
  <si>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</si>
  <si>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</si>
  <si>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</si>
  <si>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</si>
  <si>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</si>
  <si>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</si>
  <si>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</si>
  <si>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</si>
  <si>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</si>
  <si>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</si>
  <si>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</si>
  <si>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</si>
  <si>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</si>
  <si>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</si>
  <si>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</si>
  <si>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</si>
  <si>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</si>
  <si>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</si>
  <si>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</si>
  <si>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</si>
  <si>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</si>
  <si>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</si>
  <si>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</si>
  <si>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</si>
  <si>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</si>
  <si>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</si>
  <si>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</si>
  <si>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</si>
  <si>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</si>
  <si>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</si>
  <si>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</si>
  <si>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</si>
  <si>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</si>
  <si>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</si>
  <si>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</si>
  <si>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</si>
  <si>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</si>
  <si>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</si>
  <si>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</si>
  <si>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</si>
  <si>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</si>
  <si>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</si>
  <si>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</si>
  <si>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</si>
  <si>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</si>
  <si>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</si>
  <si>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</si>
  <si>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</si>
  <si>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</si>
  <si>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</si>
  <si>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</si>
  <si>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</si>
  <si>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</si>
  <si>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</si>
  <si>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</si>
  <si>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</si>
  <si>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</si>
  <si>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</si>
  <si>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</si>
  <si>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</si>
  <si>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</si>
  <si>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</si>
  <si>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</si>
  <si>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</si>
  <si>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</si>
  <si>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</si>
  <si>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</si>
  <si>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</si>
  <si>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</si>
  <si>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</si>
  <si>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</si>
  <si>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</si>
  <si>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</si>
  <si>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</si>
  <si>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</si>
  <si>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</si>
  <si>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</si>
  <si>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</si>
  <si>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</si>
  <si>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</si>
  <si>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</si>
  <si>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</si>
  <si>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</si>
  <si>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</si>
  <si>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</si>
  <si>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</si>
  <si>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</si>
  <si>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</si>
  <si>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</si>
  <si>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</si>
  <si>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</si>
  <si>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</si>
  <si>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</si>
  <si>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</si>
  <si>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</si>
  <si>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</si>
  <si>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</si>
  <si>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</si>
  <si>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</si>
  <si>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</si>
  <si>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</si>
  <si>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</si>
  <si>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</si>
  <si>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</si>
  <si>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</si>
  <si>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</si>
  <si>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</si>
  <si>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</si>
  <si>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</si>
  <si>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</si>
  <si>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</si>
  <si>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</si>
  <si>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</si>
  <si>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</si>
  <si>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</si>
  <si>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</si>
  <si>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</si>
  <si>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</si>
  <si>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</si>
  <si>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</si>
  <si>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</si>
  <si>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</si>
  <si>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</si>
  <si>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</si>
  <si>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</si>
  <si>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</si>
  <si>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</si>
  <si>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</si>
  <si>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</si>
  <si>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</si>
  <si>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</si>
  <si>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</si>
  <si>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</si>
  <si>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</si>
  <si>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</si>
  <si>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</si>
  <si>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</si>
  <si>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</si>
  <si>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</si>
  <si>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</si>
  <si>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</si>
  <si>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</si>
  <si>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</si>
  <si>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</si>
  <si>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</si>
  <si>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</si>
  <si>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</si>
  <si>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</si>
  <si>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</si>
  <si>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</si>
  <si>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</si>
  <si>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</si>
  <si>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</si>
  <si>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</si>
  <si>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</si>
  <si>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</si>
  <si>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</si>
  <si>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</si>
  <si>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</si>
  <si>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</si>
  <si>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</si>
  <si>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</si>
  <si>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</si>
  <si>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</si>
  <si>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</si>
  <si>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</si>
  <si>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</si>
  <si>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</si>
  <si>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</si>
  <si>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</si>
  <si>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</si>
  <si>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</si>
  <si>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</si>
  <si>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</si>
  <si>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</si>
  <si>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</si>
  <si>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</si>
  <si>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</si>
  <si>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</si>
  <si>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</si>
  <si>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</si>
  <si>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</si>
  <si>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</si>
  <si>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</si>
  <si>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</si>
  <si>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</si>
  <si>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</si>
  <si>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</si>
  <si>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</si>
  <si>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</si>
  <si>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</si>
  <si>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</si>
  <si>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</si>
  <si>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</si>
  <si>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</si>
  <si>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</si>
  <si>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</si>
  <si>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</si>
  <si>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</si>
  <si>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</si>
  <si>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</si>
  <si>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</si>
  <si>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</si>
  <si>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</si>
  <si>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</si>
  <si>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</si>
  <si>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</si>
  <si>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</si>
  <si>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</si>
  <si>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</si>
  <si>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</si>
  <si>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</si>
  <si>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</si>
  <si>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</si>
  <si>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</si>
  <si>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</si>
  <si>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</si>
  <si>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</si>
  <si>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</si>
  <si>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</si>
  <si>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</si>
  <si>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</si>
  <si>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</si>
  <si>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</si>
  <si>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</si>
  <si>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</si>
  <si>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</si>
  <si>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</si>
  <si>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</si>
  <si>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</si>
  <si>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</si>
  <si>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</si>
  <si>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</si>
  <si>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</si>
  <si>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</si>
  <si>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</si>
  <si>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</si>
  <si>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</si>
  <si>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</si>
  <si>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</si>
  <si>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</si>
  <si>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</si>
  <si>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</si>
  <si>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</si>
  <si>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</si>
  <si>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</si>
  <si>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</si>
  <si>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</si>
  <si>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</si>
  <si>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</si>
  <si>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</si>
  <si>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</si>
  <si>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</si>
  <si>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</si>
  <si>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</si>
  <si>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</si>
  <si>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</si>
  <si>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</si>
  <si>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</si>
  <si>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</si>
  <si>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</si>
  <si>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</si>
  <si>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</si>
  <si>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</si>
  <si>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</si>
  <si>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</si>
  <si>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</si>
  <si>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</si>
  <si>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</si>
  <si>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</si>
  <si>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</si>
  <si>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</si>
  <si>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</si>
  <si>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</si>
  <si>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</si>
  <si>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</si>
  <si>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</si>
  <si>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</si>
  <si>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</si>
  <si>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</si>
  <si>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</si>
  <si>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</si>
  <si>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</si>
  <si>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</si>
  <si>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</si>
  <si>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</si>
  <si>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</si>
  <si>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</si>
  <si>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</si>
  <si>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</si>
  <si>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</si>
  <si>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</si>
  <si>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</si>
  <si>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</si>
  <si>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</si>
  <si>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</si>
  <si>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</si>
  <si>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</si>
  <si>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</si>
  <si>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</si>
  <si>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</si>
  <si>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</si>
  <si>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</si>
  <si>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</si>
  <si>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</si>
  <si>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</si>
  <si>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</si>
  <si>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</si>
  <si>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</si>
  <si>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</si>
  <si>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</si>
  <si>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</si>
  <si>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</si>
  <si>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</si>
  <si>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</si>
  <si>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</si>
  <si>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</si>
  <si>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</si>
  <si>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</si>
  <si>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</si>
  <si>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</si>
  <si>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</si>
  <si>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</si>
  <si>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</si>
  <si>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</si>
  <si>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</si>
  <si>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</si>
  <si>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</si>
  <si>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</si>
  <si>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</si>
  <si>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</si>
  <si>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</si>
  <si>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</si>
  <si>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</si>
  <si>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</si>
  <si>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</si>
  <si>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</si>
  <si>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</si>
  <si>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</si>
  <si>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</si>
  <si>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</si>
  <si>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</si>
  <si>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</si>
  <si>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</si>
  <si>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</si>
  <si>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</si>
  <si>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</si>
  <si>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</si>
  <si>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</si>
  <si>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</si>
  <si>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</si>
  <si>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</si>
  <si>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</si>
  <si>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</si>
  <si>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</si>
  <si>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</si>
  <si>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</si>
  <si>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</si>
  <si>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</si>
  <si>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</si>
  <si>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</si>
  <si>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</si>
  <si>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</si>
  <si>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</si>
  <si>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</si>
  <si>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</si>
  <si>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</si>
  <si>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</si>
  <si>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</si>
  <si>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</si>
  <si>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</si>
  <si>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</si>
  <si>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</si>
  <si>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</si>
  <si>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</si>
  <si>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</si>
  <si>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</si>
  <si>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</si>
  <si>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</si>
  <si>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</si>
  <si>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</si>
  <si>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</si>
  <si>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</si>
  <si>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</si>
  <si>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</si>
  <si>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</si>
  <si>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</si>
  <si>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</si>
  <si>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</si>
  <si>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</si>
  <si>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</si>
  <si>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</si>
  <si>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</si>
  <si>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</si>
  <si>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</si>
  <si>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</si>
  <si>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</si>
  <si>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</si>
  <si>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</si>
  <si>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</si>
  <si>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</si>
  <si>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</si>
  <si>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</si>
  <si>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</si>
  <si>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</si>
  <si>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</si>
  <si>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</si>
  <si>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</si>
  <si>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</si>
  <si>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</si>
  <si>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</si>
  <si>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</si>
  <si>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</si>
  <si>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</si>
  <si>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</si>
  <si>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</si>
  <si>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</si>
  <si>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</si>
  <si>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</si>
  <si>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</si>
  <si>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</si>
  <si>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</si>
  <si>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</si>
  <si>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</si>
  <si>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</si>
  <si>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</si>
  <si>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</si>
  <si>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</si>
  <si>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</si>
  <si>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</si>
  <si>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</si>
  <si>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</si>
  <si>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</si>
  <si>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</si>
  <si>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</si>
  <si>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</si>
  <si>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</si>
  <si>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</si>
  <si>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</si>
  <si>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</si>
  <si>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</si>
  <si>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</si>
  <si>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</si>
  <si>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</si>
  <si>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</si>
  <si>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</si>
  <si>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</si>
  <si>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</si>
  <si>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</si>
  <si>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</si>
  <si>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</si>
  <si>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</si>
  <si>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</si>
  <si>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</si>
  <si>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</si>
  <si>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</si>
  <si>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</si>
  <si>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</si>
  <si>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</si>
  <si>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</si>
  <si>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</si>
  <si>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</si>
  <si>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</si>
  <si>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</si>
  <si>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</si>
  <si>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</si>
  <si>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</si>
  <si>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</si>
  <si>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</si>
  <si>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</si>
  <si>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</si>
  <si>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</si>
  <si>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</si>
  <si>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</si>
  <si>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</si>
  <si>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</si>
  <si>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</si>
  <si>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</si>
  <si>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</si>
  <si>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</si>
  <si>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</si>
  <si>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</si>
  <si>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</si>
  <si>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</si>
  <si>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</si>
  <si>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</si>
  <si>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</si>
  <si>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</si>
  <si>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</si>
  <si>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</si>
  <si>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</si>
  <si>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</si>
  <si>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</si>
  <si>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</si>
  <si>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</si>
  <si>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</si>
  <si>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</si>
  <si>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</si>
  <si>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</si>
  <si>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</si>
  <si>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</si>
  <si>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</si>
  <si>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</si>
  <si>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</si>
  <si>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</si>
  <si>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</si>
  <si>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</si>
  <si>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</si>
  <si>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</si>
  <si>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</si>
  <si>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</si>
  <si>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</si>
  <si>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</si>
  <si>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</si>
  <si>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</si>
  <si>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</si>
  <si>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</si>
  <si>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</si>
  <si>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</si>
  <si>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</si>
  <si>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</si>
  <si>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</si>
  <si>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</si>
  <si>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</si>
  <si>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</si>
  <si>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</si>
  <si>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</si>
  <si>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</si>
  <si>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</si>
  <si>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</si>
  <si>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</si>
  <si>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</si>
  <si>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</si>
  <si>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</si>
  <si>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</si>
  <si>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</si>
  <si>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</si>
  <si>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</si>
  <si>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</si>
  <si>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</si>
  <si>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</si>
  <si>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</si>
  <si>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</si>
  <si>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</si>
  <si>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</si>
  <si>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</si>
  <si>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</si>
  <si>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</si>
  <si>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</si>
  <si>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</si>
  <si>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</si>
  <si>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</si>
  <si>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</si>
  <si>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</si>
  <si>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</si>
  <si>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</si>
  <si>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</si>
  <si>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</si>
  <si>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</si>
  <si>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</si>
  <si>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</si>
  <si>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</si>
  <si>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</si>
  <si>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</si>
  <si>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</si>
  <si>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</si>
  <si>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</si>
  <si>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</si>
  <si>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</si>
  <si>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</si>
  <si>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</si>
  <si>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</si>
  <si>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</si>
  <si>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</si>
  <si>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</si>
  <si>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</si>
  <si>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</si>
  <si>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</si>
  <si>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</si>
  <si>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</si>
  <si>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</si>
  <si>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</si>
  <si>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</si>
  <si>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</si>
  <si>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</si>
  <si>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</si>
  <si>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</si>
  <si>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</si>
  <si>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</si>
  <si>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</si>
  <si>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</si>
  <si>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</si>
  <si>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</si>
  <si>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</si>
  <si>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</si>
  <si>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</si>
  <si>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</si>
  <si>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</si>
  <si>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</si>
  <si>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</si>
  <si>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</si>
  <si>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</si>
  <si>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</si>
  <si>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</si>
  <si>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</si>
  <si>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</si>
  <si>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</si>
  <si>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</si>
  <si>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</si>
  <si>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</si>
  <si>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</si>
  <si>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</si>
  <si>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</si>
  <si>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</si>
  <si>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</si>
  <si>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</si>
  <si>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</si>
  <si>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</si>
  <si>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</si>
  <si>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</si>
  <si>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</si>
  <si>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</si>
  <si>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</si>
  <si>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</si>
  <si>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</si>
  <si>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</si>
  <si>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</si>
  <si>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</si>
  <si>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</si>
  <si>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</si>
  <si>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</si>
  <si>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</si>
  <si>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</si>
  <si>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</si>
  <si>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</si>
  <si>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</si>
  <si>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</si>
  <si>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</si>
  <si>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</si>
  <si>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</si>
  <si>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</si>
  <si>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</si>
  <si>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</si>
  <si>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</si>
  <si>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</si>
  <si>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</si>
  <si>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</si>
  <si>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</si>
  <si>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</si>
  <si>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</si>
  <si>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</si>
  <si>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</si>
  <si>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</si>
  <si>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</si>
  <si>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</si>
  <si>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</si>
  <si>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</si>
  <si>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</si>
  <si>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</si>
  <si>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</si>
  <si>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</si>
  <si>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</si>
  <si>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</si>
  <si>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</si>
  <si>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</si>
  <si>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</si>
  <si>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</si>
  <si>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</si>
  <si>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</si>
  <si>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</si>
  <si>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</si>
  <si>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</si>
  <si>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</si>
  <si>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</si>
  <si>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</si>
  <si>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</si>
  <si>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</si>
  <si>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</si>
  <si>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</si>
  <si>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</si>
  <si>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</si>
  <si>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</si>
  <si>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</si>
  <si>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</si>
  <si>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</si>
  <si>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</si>
  <si>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</si>
  <si>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</si>
  <si>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</si>
  <si>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</si>
  <si>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</si>
  <si>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</si>
  <si>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</si>
  <si>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</si>
  <si>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</si>
  <si>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</si>
  <si>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</si>
  <si>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</si>
  <si>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</si>
  <si>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</si>
  <si>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</si>
  <si>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</si>
  <si>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</si>
  <si>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</si>
  <si>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</si>
  <si>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</si>
  <si>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</si>
  <si>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</si>
  <si>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</si>
  <si>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</si>
  <si>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</si>
  <si>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</si>
  <si>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</si>
  <si>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</si>
  <si>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</si>
  <si>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</si>
  <si>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</si>
  <si>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</si>
  <si>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</si>
  <si>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</si>
  <si>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</si>
  <si>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</si>
  <si>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</si>
  <si>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</si>
  <si>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</si>
  <si>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</si>
  <si>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</si>
  <si>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</si>
  <si>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</si>
  <si>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</si>
  <si>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</si>
  <si>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</si>
  <si>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</si>
  <si>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</si>
  <si>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</si>
  <si>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</si>
  <si>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</si>
  <si>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</si>
  <si>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</si>
  <si>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</si>
  <si>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</si>
  <si>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</si>
  <si>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</si>
  <si>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</si>
  <si>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</si>
  <si>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</si>
  <si>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</si>
  <si>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</si>
  <si>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</si>
  <si>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</si>
  <si>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</si>
  <si>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</si>
  <si>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</si>
  <si>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</si>
  <si>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</si>
  <si>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</si>
  <si>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</si>
  <si>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</si>
  <si>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</si>
  <si>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</si>
  <si>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</si>
  <si>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</si>
  <si>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</si>
  <si>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</si>
  <si>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</si>
  <si>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</si>
  <si>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</si>
  <si>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</si>
  <si>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</si>
  <si>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</si>
  <si>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</si>
  <si>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</si>
  <si>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</si>
  <si>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</si>
  <si>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</si>
  <si>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</si>
  <si>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</si>
  <si>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</si>
  <si>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</si>
  <si>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</si>
  <si>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</si>
  <si>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</si>
  <si>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</si>
  <si>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</si>
  <si>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</si>
  <si>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</si>
  <si>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</si>
  <si>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</si>
  <si>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</si>
  <si>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</si>
  <si>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</si>
  <si>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</si>
  <si>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</si>
  <si>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</si>
  <si>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</si>
  <si>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</si>
  <si>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</si>
  <si>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</si>
  <si>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</si>
  <si>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</si>
  <si>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</si>
  <si>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</si>
  <si>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</si>
  <si>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</si>
  <si>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</si>
  <si>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</si>
  <si>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</si>
  <si>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</si>
  <si>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</si>
  <si>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</si>
  <si>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</si>
  <si>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</si>
  <si>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</si>
  <si>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</si>
  <si>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</si>
  <si>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</si>
  <si>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</si>
  <si>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</si>
  <si>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</si>
  <si>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</si>
  <si>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</si>
  <si>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</si>
  <si>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</si>
  <si>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</si>
  <si>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</si>
  <si>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</si>
  <si>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</si>
  <si>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</si>
  <si>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</si>
  <si>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</si>
  <si>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</si>
  <si>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</si>
  <si>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</si>
  <si>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</si>
  <si>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</si>
  <si>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</si>
  <si>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</si>
  <si>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</si>
  <si>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</si>
  <si>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</si>
  <si>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</si>
  <si>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</si>
  <si>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</si>
  <si>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</si>
  <si>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</si>
  <si>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</si>
  <si>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</si>
  <si>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</si>
  <si>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</si>
  <si>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</si>
  <si>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</si>
  <si>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</si>
  <si>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</si>
  <si>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</si>
  <si>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</si>
  <si>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</si>
  <si>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</si>
  <si>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</si>
  <si>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</si>
  <si>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</si>
  <si>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</si>
  <si>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</si>
  <si>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</si>
  <si>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</si>
  <si>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</si>
  <si>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</si>
  <si>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</si>
  <si>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</si>
  <si>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</si>
  <si>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</si>
  <si>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</si>
  <si>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</si>
  <si>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</si>
  <si>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</si>
  <si>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</si>
  <si>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</si>
  <si>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</si>
  <si>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</si>
  <si>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</si>
  <si>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</si>
  <si>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</si>
  <si>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</si>
  <si>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</si>
  <si>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</si>
  <si>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</si>
  <si>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</si>
  <si>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</si>
  <si>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</si>
  <si>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</si>
  <si>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</si>
  <si>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</si>
  <si>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</si>
  <si>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</si>
  <si>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</si>
  <si>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</si>
  <si>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</si>
  <si>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</si>
  <si>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</si>
  <si>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</si>
  <si>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</si>
  <si>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</si>
  <si>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</si>
  <si>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</si>
  <si>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</si>
  <si>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</si>
  <si>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</si>
  <si>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</si>
  <si>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</si>
  <si>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</si>
  <si>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</si>
  <si>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</si>
  <si>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</si>
  <si>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</si>
  <si>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</si>
  <si>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</si>
  <si>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</si>
  <si>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</si>
  <si>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</si>
  <si>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</si>
  <si>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</si>
  <si>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</si>
  <si>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</si>
  <si>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</si>
  <si>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</si>
  <si>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</si>
  <si>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</si>
  <si>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</si>
  <si>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</si>
  <si>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</si>
  <si>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</si>
  <si>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</si>
  <si>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</si>
  <si>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</si>
  <si>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</si>
  <si>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</si>
  <si>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</si>
  <si>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</si>
  <si>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</si>
  <si>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</si>
  <si>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</si>
  <si>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</si>
  <si>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</si>
  <si>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</si>
  <si>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</si>
  <si>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</si>
  <si>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</si>
  <si>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</si>
  <si>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</si>
  <si>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</si>
  <si>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</si>
  <si>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</si>
  <si>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</si>
  <si>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</si>
  <si>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</si>
  <si>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</si>
  <si>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</si>
  <si>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</si>
  <si>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</si>
  <si>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</si>
  <si>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</si>
  <si>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</si>
  <si>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</si>
  <si>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</si>
  <si>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</si>
  <si>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</si>
  <si>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</si>
  <si>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</si>
  <si>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</si>
  <si>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</si>
  <si>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</si>
  <si>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</si>
  <si>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</si>
  <si>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</si>
  <si>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</si>
  <si>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</si>
  <si>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</si>
  <si>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</si>
  <si>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</si>
  <si>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</si>
  <si>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</si>
  <si>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</si>
  <si>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</si>
  <si>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</si>
  <si>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</si>
  <si>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</si>
  <si>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</si>
  <si>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</si>
  <si>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</si>
  <si>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</si>
  <si>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</si>
  <si>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</si>
  <si>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</si>
  <si>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</si>
  <si>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</si>
  <si>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</si>
  <si>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</si>
  <si>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</si>
  <si>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</si>
  <si>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</si>
  <si>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</si>
  <si>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</si>
  <si>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</si>
  <si>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</si>
  <si>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</si>
  <si>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</si>
  <si>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</si>
  <si>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</si>
  <si>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</si>
  <si>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</si>
  <si>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</si>
  <si>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</si>
  <si>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</si>
  <si>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</si>
  <si>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</si>
  <si>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</si>
  <si>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</si>
  <si>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</si>
  <si>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</si>
  <si>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</si>
  <si>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</si>
  <si>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</si>
  <si>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</si>
  <si>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</si>
  <si>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</si>
  <si>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</si>
  <si>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</si>
  <si>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</si>
  <si>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</si>
  <si>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</si>
  <si>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</si>
  <si>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</si>
  <si>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</si>
  <si>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</si>
  <si>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</si>
  <si>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</si>
  <si>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</si>
  <si>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</si>
  <si>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</si>
  <si>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</si>
  <si>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</si>
  <si>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</si>
  <si>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</si>
  <si>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</si>
  <si>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</si>
  <si>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</si>
  <si>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</si>
  <si>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</si>
  <si>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</si>
  <si>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</si>
  <si>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</si>
  <si>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</si>
  <si>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</si>
  <si>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</si>
  <si>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</si>
  <si>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</si>
  <si>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</si>
  <si>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</si>
  <si>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</si>
  <si>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</si>
  <si>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</si>
  <si>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</si>
  <si>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</si>
  <si>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</si>
  <si>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</si>
  <si>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</si>
  <si>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</si>
  <si>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</si>
  <si>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</si>
  <si>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</si>
  <si>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</si>
  <si>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</si>
  <si>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</si>
  <si>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</si>
  <si>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</si>
  <si>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</si>
  <si>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</si>
  <si>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</si>
  <si>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</si>
  <si>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</si>
  <si>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</si>
  <si>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</si>
  <si>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</si>
  <si>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</si>
  <si>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</si>
  <si>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</si>
  <si>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</si>
  <si>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</si>
  <si>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</si>
  <si>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</si>
  <si>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</si>
  <si>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</si>
  <si>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</si>
  <si>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</si>
  <si>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</si>
  <si>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</si>
  <si>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</si>
  <si>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</si>
  <si>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</si>
  <si>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</si>
  <si>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</si>
  <si>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</si>
  <si>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</si>
  <si>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</si>
  <si>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</si>
  <si>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</si>
  <si>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</si>
  <si>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</si>
  <si>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</si>
  <si>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</si>
  <si>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</si>
  <si>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</si>
  <si>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</si>
  <si>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</si>
  <si>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</si>
  <si>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</si>
  <si>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</si>
  <si>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</si>
  <si>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</si>
  <si>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</si>
  <si>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</si>
  <si>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</si>
  <si>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</si>
  <si>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</si>
  <si>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</si>
  <si>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</si>
  <si>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</si>
  <si>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</si>
  <si>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</si>
  <si>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</si>
  <si>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</si>
  <si>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</si>
  <si>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</si>
  <si>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</si>
  <si>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</si>
  <si>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</si>
  <si>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</si>
  <si>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</si>
  <si>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</si>
  <si>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</si>
  <si>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</si>
  <si>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</si>
  <si>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</si>
  <si>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</si>
  <si>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</si>
  <si>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</si>
  <si>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</si>
  <si>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</si>
  <si>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</si>
  <si>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</si>
  <si>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</si>
  <si>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</si>
  <si>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</si>
  <si>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</si>
  <si>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</si>
  <si>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</si>
  <si>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</si>
  <si>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</si>
  <si>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</si>
  <si>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</si>
  <si>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</si>
  <si>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</si>
  <si>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</si>
  <si>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</si>
  <si>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</si>
  <si>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</si>
  <si>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</si>
  <si>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</si>
  <si>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</si>
  <si>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</si>
  <si>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</si>
  <si>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</si>
  <si>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</si>
  <si>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</si>
  <si>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</si>
  <si>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</si>
  <si>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</si>
  <si>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</si>
  <si>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</si>
  <si>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</si>
  <si>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</si>
  <si>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</si>
  <si>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</si>
  <si>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</si>
  <si>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</si>
  <si>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</si>
  <si>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</si>
  <si>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</si>
  <si>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</si>
  <si>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</si>
  <si>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</si>
  <si>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</si>
  <si>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</si>
  <si>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</si>
  <si>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</si>
  <si>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</si>
  <si>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</si>
  <si>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</si>
  <si>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</si>
  <si>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</si>
  <si>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</si>
  <si>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</si>
  <si>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</si>
  <si>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</si>
  <si>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</si>
  <si>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</si>
  <si>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</si>
  <si>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</si>
  <si>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</si>
  <si>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</si>
  <si>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</si>
  <si>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</si>
  <si>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</si>
  <si>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</si>
  <si>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</si>
  <si>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</si>
  <si>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</si>
  <si>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</si>
  <si>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</si>
  <si>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</si>
  <si>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</si>
  <si>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</si>
  <si>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</si>
  <si>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</si>
  <si>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</si>
  <si>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</si>
  <si>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</si>
  <si>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</si>
  <si>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</si>
  <si>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</si>
  <si>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</si>
  <si>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</si>
  <si>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</si>
  <si>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</si>
  <si>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</si>
  <si>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</si>
  <si>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</si>
  <si>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</si>
  <si>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</si>
  <si>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</si>
  <si>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</si>
  <si>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</si>
  <si>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</si>
  <si>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</si>
  <si>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</si>
  <si>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</si>
  <si>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</si>
  <si>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</si>
  <si>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</si>
  <si>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</si>
  <si>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</si>
  <si>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</si>
  <si>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</si>
  <si>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</si>
  <si>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</si>
  <si>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</si>
  <si>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</si>
  <si>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</si>
  <si>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</si>
  <si>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</si>
  <si>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</si>
  <si>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</si>
  <si>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</si>
  <si>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</si>
  <si>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</si>
  <si>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</si>
  <si>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</si>
  <si>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</si>
  <si>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</si>
  <si>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</si>
  <si>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</si>
  <si>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</si>
  <si>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</si>
  <si>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</si>
  <si>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</si>
  <si>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</si>
  <si>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</si>
  <si>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</si>
  <si>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</si>
  <si>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</si>
  <si>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</si>
  <si>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</si>
  <si>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</si>
  <si>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</si>
  <si>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</si>
  <si>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</si>
  <si>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</si>
  <si>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</si>
  <si>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</si>
  <si>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</si>
  <si>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</si>
  <si>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</si>
  <si>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</si>
  <si>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</si>
  <si>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</si>
  <si>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</si>
  <si>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</si>
  <si>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</si>
  <si>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</si>
  <si>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</si>
  <si>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</si>
  <si>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</si>
  <si>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</si>
  <si>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</si>
  <si>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</si>
  <si>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</si>
  <si>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</si>
  <si>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</si>
  <si>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</si>
  <si>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</si>
  <si>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</si>
  <si>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</si>
  <si>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</si>
  <si>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</si>
  <si>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</si>
  <si>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</si>
  <si>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</si>
  <si>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</si>
  <si>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</si>
  <si>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</si>
  <si>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</si>
  <si>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</si>
  <si>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</si>
  <si>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</si>
  <si>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</si>
  <si>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</si>
  <si>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</si>
  <si>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</si>
  <si>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</si>
  <si>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</si>
  <si>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</si>
  <si>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</si>
  <si>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</si>
  <si>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</si>
  <si>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</si>
  <si>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</si>
  <si>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</si>
  <si>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</si>
  <si>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</si>
  <si>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</si>
  <si>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</si>
  <si>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</si>
  <si>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</si>
  <si>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</si>
  <si>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</si>
  <si>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</si>
  <si>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</si>
  <si>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</si>
  <si>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</si>
  <si>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</si>
  <si>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</si>
  <si>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</si>
  <si>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</si>
  <si>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</si>
  <si>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</si>
  <si>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</si>
  <si>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</si>
  <si>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</si>
  <si>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</si>
  <si>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</si>
  <si>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</si>
  <si>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</si>
  <si>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</si>
  <si>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</si>
  <si>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</si>
  <si>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</si>
  <si>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</si>
  <si>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</si>
  <si>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</si>
  <si>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</si>
  <si>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</si>
  <si>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</si>
  <si>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</si>
  <si>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</si>
  <si>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</si>
  <si>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</si>
  <si>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</si>
  <si>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</si>
  <si>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</si>
  <si>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</si>
  <si>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</si>
  <si>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</si>
  <si>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</si>
  <si>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</si>
  <si>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</si>
  <si>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</si>
  <si>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</si>
  <si>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</si>
  <si>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</si>
  <si>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</si>
  <si>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</si>
  <si>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</si>
  <si>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</si>
  <si>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</si>
  <si>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</si>
  <si>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</si>
  <si>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</si>
  <si>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</si>
  <si>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</si>
  <si>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</si>
  <si>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</si>
  <si>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</si>
  <si>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</si>
  <si>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</si>
  <si>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</si>
  <si>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</si>
  <si>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</si>
  <si>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</si>
  <si>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</si>
  <si>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</si>
  <si>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</si>
  <si>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</si>
  <si>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</si>
  <si>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</si>
  <si>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</si>
  <si>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</si>
  <si>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</si>
  <si>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</si>
  <si>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</si>
  <si>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</si>
  <si>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</si>
  <si>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</si>
  <si>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</si>
  <si>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</si>
  <si>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</si>
  <si>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</si>
  <si>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</si>
  <si>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</si>
  <si>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</si>
  <si>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</si>
  <si>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</si>
  <si>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</si>
  <si>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</si>
  <si>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</si>
  <si>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</si>
  <si>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</si>
  <si>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</si>
  <si>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</si>
  <si>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</si>
  <si>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</si>
  <si>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</si>
  <si>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</si>
  <si>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</si>
  <si>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</si>
  <si>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</si>
  <si>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</si>
  <si>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</si>
  <si>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</si>
  <si>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</si>
  <si>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</si>
  <si>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</si>
  <si>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</si>
  <si>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</si>
  <si>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</si>
  <si>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</si>
  <si>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</si>
  <si>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</si>
  <si>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</si>
  <si>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</si>
  <si>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</si>
  <si>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</si>
  <si>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</si>
  <si>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</si>
  <si>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</si>
  <si>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</si>
  <si>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</si>
  <si>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</si>
  <si>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</si>
  <si>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</si>
  <si>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</si>
  <si>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</si>
  <si>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</si>
  <si>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</si>
  <si>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</si>
  <si>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</si>
  <si>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</si>
  <si>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</si>
  <si>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</si>
  <si>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</si>
  <si>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</si>
  <si>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</si>
  <si>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</si>
  <si>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</si>
  <si>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</si>
  <si>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</si>
  <si>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</si>
  <si>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</si>
  <si>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</si>
  <si>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</si>
  <si>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</si>
  <si>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</si>
  <si>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</si>
  <si>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</si>
  <si>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</si>
  <si>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</si>
  <si>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</si>
  <si>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</si>
  <si>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</si>
  <si>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</si>
  <si>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</si>
  <si>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</si>
  <si>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</si>
  <si>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</si>
  <si>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</si>
  <si>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</si>
  <si>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</si>
  <si>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</si>
  <si>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</si>
  <si>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</si>
  <si>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</si>
  <si>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</si>
  <si>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</si>
  <si>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</si>
  <si>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</si>
  <si>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</si>
  <si>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</si>
  <si>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</si>
  <si>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</si>
  <si>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</si>
  <si>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</si>
  <si>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</si>
  <si>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</si>
  <si>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</si>
  <si>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</si>
  <si>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</si>
  <si>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</si>
  <si>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</si>
  <si>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</si>
  <si>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</si>
  <si>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</si>
  <si>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</si>
  <si>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</si>
  <si>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</si>
  <si>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</si>
  <si>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</si>
  <si>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</si>
  <si>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</si>
  <si>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</si>
  <si>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</si>
  <si>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</si>
  <si>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</si>
  <si>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</si>
  <si>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</si>
  <si>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</si>
  <si>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</si>
  <si>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</si>
  <si>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</si>
  <si>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</si>
  <si>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</si>
  <si>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</si>
  <si>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</si>
  <si>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</si>
  <si>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</si>
  <si>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</si>
  <si>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</si>
  <si>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</si>
  <si>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</si>
  <si>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</si>
  <si>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</si>
  <si>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</si>
  <si>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</si>
  <si>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</si>
  <si>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</si>
  <si>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</si>
  <si>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</si>
  <si>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</si>
  <si>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</si>
  <si>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</si>
  <si>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</si>
  <si>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</si>
  <si>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</si>
  <si>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</si>
  <si>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</si>
  <si>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</si>
  <si>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</si>
  <si>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</si>
  <si>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</si>
  <si>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</si>
  <si>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</si>
  <si>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</si>
  <si>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</si>
  <si>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</si>
  <si>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</si>
  <si>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</si>
  <si>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</si>
  <si>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</si>
  <si>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</si>
  <si>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</si>
  <si>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</si>
  <si>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</si>
  <si>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</si>
  <si>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</si>
  <si>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</si>
  <si>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</si>
  <si>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</si>
  <si>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</si>
  <si>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</si>
  <si>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</si>
  <si>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</si>
  <si>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</si>
  <si>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</si>
  <si>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</si>
  <si>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</si>
  <si>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</si>
  <si>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</si>
  <si>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</si>
  <si>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</si>
  <si>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</si>
  <si>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</si>
  <si>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</si>
  <si>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</si>
  <si>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</si>
  <si>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</si>
  <si>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</si>
  <si>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</si>
  <si>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</si>
  <si>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</si>
  <si>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</si>
  <si>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</si>
  <si>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</si>
  <si>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</si>
  <si>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</si>
  <si>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</si>
  <si>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</si>
  <si>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</si>
  <si>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</si>
  <si>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</si>
  <si>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</si>
  <si>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</si>
  <si>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</si>
  <si>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</si>
  <si>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</si>
  <si>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</si>
  <si>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</si>
  <si>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</si>
  <si>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</si>
  <si>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</si>
  <si>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</si>
  <si>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</si>
  <si>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</si>
  <si>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</si>
  <si>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</si>
  <si>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</si>
  <si>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</si>
  <si>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</si>
  <si>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</si>
  <si>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</si>
  <si>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</si>
  <si>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</si>
  <si>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</si>
  <si>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</si>
  <si>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</si>
  <si>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</si>
  <si>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</si>
  <si>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</si>
  <si>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</si>
  <si>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</si>
  <si>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</si>
  <si>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</si>
  <si>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</si>
  <si>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</si>
  <si>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</si>
  <si>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</si>
  <si>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</si>
  <si>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</si>
  <si>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</si>
  <si>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</si>
  <si>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</si>
  <si>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</si>
  <si>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</si>
  <si>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</si>
  <si>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</si>
  <si>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</si>
  <si>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</si>
  <si>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</si>
  <si>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</si>
  <si>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</si>
  <si>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</si>
  <si>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</si>
  <si>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</si>
  <si>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</si>
  <si>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</si>
  <si>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</si>
  <si>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</si>
  <si>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</si>
  <si>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</si>
  <si>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</si>
  <si>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</si>
  <si>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</si>
  <si>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</si>
  <si>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</si>
  <si>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</si>
  <si>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</si>
  <si>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</si>
  <si>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</si>
  <si>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</si>
  <si>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</si>
  <si>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</si>
  <si>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</si>
  <si>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</si>
  <si>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</si>
  <si>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</si>
  <si>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</si>
  <si>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</si>
  <si>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</si>
  <si>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</si>
  <si>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</si>
  <si>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</si>
  <si>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</si>
  <si>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</si>
  <si>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</si>
  <si>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</si>
  <si>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</si>
  <si>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</si>
  <si>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</si>
  <si>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</si>
  <si>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</si>
  <si>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</si>
  <si>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</si>
  <si>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</si>
  <si>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</si>
  <si>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</si>
  <si>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</si>
  <si>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</si>
  <si>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</si>
  <si>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</si>
  <si>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</si>
  <si>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</si>
  <si>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</si>
  <si>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</si>
  <si>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</si>
  <si>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</si>
  <si>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</si>
  <si>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</si>
  <si>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</si>
  <si>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</si>
  <si>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</si>
  <si>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</si>
  <si>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</si>
  <si>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</si>
  <si>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</si>
  <si>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</si>
  <si>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</si>
  <si>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</si>
  <si>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</si>
  <si>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</si>
  <si>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</si>
  <si>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</si>
  <si>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</si>
  <si>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</si>
  <si>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</si>
  <si>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</si>
  <si>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</si>
  <si>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</si>
  <si>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</si>
  <si>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</si>
  <si>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</si>
  <si>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</si>
  <si>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</si>
  <si>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</si>
  <si>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</si>
  <si>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</si>
  <si>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</si>
  <si>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</si>
  <si>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</si>
  <si>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</si>
  <si>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</si>
  <si>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</si>
  <si>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</si>
  <si>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</si>
  <si>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</si>
  <si>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</si>
  <si>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</si>
  <si>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</si>
  <si>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</si>
  <si>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</si>
  <si>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</si>
  <si>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</si>
  <si>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</si>
  <si>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</si>
  <si>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</si>
  <si>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</si>
  <si>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</si>
  <si>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</si>
  <si>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</si>
  <si>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</si>
  <si>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</si>
  <si>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</si>
  <si>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</si>
  <si>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</si>
  <si>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</si>
  <si>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</si>
  <si>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</si>
  <si>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</si>
  <si>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</si>
  <si>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</si>
  <si>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</si>
  <si>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</si>
  <si>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</si>
  <si>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</si>
  <si>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</si>
  <si>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</si>
  <si>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</si>
  <si>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</si>
  <si>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</si>
  <si>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</si>
  <si>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</si>
  <si>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</si>
  <si>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</si>
  <si>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</si>
  <si>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</si>
  <si>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</si>
  <si>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</si>
  <si>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</si>
  <si>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</si>
  <si>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</si>
  <si>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</si>
  <si>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</si>
  <si>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</si>
  <si>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</si>
  <si>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</si>
  <si>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</si>
  <si>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</si>
  <si>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</si>
  <si>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</si>
  <si>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</si>
  <si>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</si>
  <si>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</si>
  <si>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</si>
  <si>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</si>
  <si>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</si>
  <si>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</si>
  <si>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</si>
  <si>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</si>
  <si>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</si>
  <si>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</si>
  <si>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</si>
  <si>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</si>
  <si>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</si>
  <si>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</si>
  <si>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</si>
  <si>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</si>
  <si>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</si>
  <si>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</si>
  <si>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</si>
  <si>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</si>
  <si>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</si>
  <si>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</si>
  <si>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</si>
  <si>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</si>
  <si>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</si>
  <si>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</si>
  <si>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</si>
  <si>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</si>
  <si>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</si>
  <si>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</si>
  <si>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</si>
  <si>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</si>
  <si>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</si>
  <si>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</si>
  <si>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</si>
  <si>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</si>
  <si>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</si>
  <si>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</si>
  <si>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</si>
  <si>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</si>
  <si>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</si>
  <si>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</si>
  <si>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</si>
  <si>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</si>
  <si>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</si>
  <si>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</si>
  <si>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</si>
  <si>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</si>
  <si>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</si>
  <si>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</si>
  <si>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</si>
  <si>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</si>
  <si>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</si>
  <si>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</si>
  <si>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</si>
  <si>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</si>
  <si>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</si>
  <si>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</si>
  <si>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</si>
  <si>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</si>
  <si>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</si>
  <si>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</si>
  <si>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</si>
  <si>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</si>
  <si>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</si>
  <si>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</si>
  <si>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</si>
  <si>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</si>
  <si>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</si>
  <si>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</si>
  <si>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</si>
  <si>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</si>
  <si>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</si>
  <si>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</si>
  <si>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</si>
  <si>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</si>
  <si>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</si>
  <si>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</si>
  <si>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</si>
  <si>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</si>
  <si>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</si>
  <si>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</si>
  <si>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</si>
  <si>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</si>
  <si>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</si>
  <si>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</si>
  <si>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</si>
  <si>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</si>
  <si>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</si>
  <si>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</si>
  <si>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</si>
  <si>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</si>
  <si>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</si>
  <si>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</si>
  <si>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</si>
  <si>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</si>
  <si>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</si>
  <si>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</si>
  <si>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</si>
  <si>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</si>
  <si>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</si>
  <si>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</si>
  <si>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</si>
  <si>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</si>
  <si>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</si>
  <si>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</si>
  <si>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</si>
  <si>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</si>
  <si>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</si>
  <si>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</si>
  <si>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</si>
  <si>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</si>
  <si>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</si>
  <si>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</si>
  <si>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</si>
  <si>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</si>
  <si>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</si>
  <si>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</si>
  <si>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</si>
  <si>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</si>
  <si>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</si>
  <si>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</si>
  <si>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</si>
  <si>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</si>
  <si>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</si>
  <si>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</si>
  <si>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</si>
  <si>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</si>
  <si>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</si>
  <si>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</si>
  <si>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</si>
  <si>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</si>
  <si>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</si>
  <si>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</si>
  <si>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</si>
  <si>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</si>
  <si>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</si>
  <si>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</si>
  <si>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</si>
  <si>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</si>
  <si>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</si>
  <si>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</si>
  <si>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</si>
  <si>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</si>
  <si>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</si>
  <si>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</si>
  <si>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</si>
  <si>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</si>
  <si>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</si>
  <si>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</si>
  <si>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</si>
  <si>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</si>
  <si>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</si>
  <si>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</si>
  <si>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</si>
  <si>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</si>
  <si>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</si>
  <si>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</si>
  <si>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</si>
  <si>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</si>
  <si>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</si>
  <si>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</si>
  <si>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</si>
  <si>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</si>
  <si>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</si>
  <si>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</si>
  <si>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</si>
  <si>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</si>
  <si>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</si>
  <si>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</si>
  <si>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</si>
  <si>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</si>
  <si>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</si>
  <si>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</si>
  <si>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</si>
  <si>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</si>
  <si>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</si>
  <si>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</si>
  <si>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</si>
  <si>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</si>
  <si>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</si>
  <si>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</si>
  <si>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</si>
  <si>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</si>
  <si>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</si>
  <si>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</si>
  <si>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</si>
  <si>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</si>
  <si>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</si>
  <si>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</si>
  <si>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</si>
  <si>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</si>
  <si>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</si>
  <si>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</si>
  <si>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</si>
  <si>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</si>
  <si>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</si>
  <si>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</si>
  <si>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</si>
  <si>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</si>
  <si>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</si>
  <si>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</si>
  <si>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</si>
  <si>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</si>
  <si>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</si>
  <si>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</si>
  <si>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</si>
  <si>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</si>
  <si>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</si>
  <si>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</si>
  <si>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</si>
  <si>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</si>
  <si>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</si>
  <si>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</si>
  <si>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</si>
  <si>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</si>
  <si>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</si>
  <si>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</si>
  <si>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</si>
  <si>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</si>
  <si>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</si>
  <si>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</si>
  <si>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</si>
  <si>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</si>
  <si>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</si>
  <si>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</si>
  <si>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</si>
  <si>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</si>
  <si>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</si>
  <si>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</si>
  <si>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</si>
  <si>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</si>
  <si>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</si>
  <si>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</si>
  <si>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</si>
  <si>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</si>
  <si>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</si>
  <si>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</si>
  <si>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</si>
  <si>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</si>
  <si>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</si>
  <si>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</si>
  <si>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</si>
  <si>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</si>
  <si>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</si>
  <si>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</si>
  <si>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</si>
  <si>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</si>
  <si>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</si>
  <si>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</si>
  <si>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</si>
  <si>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</si>
  <si>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</si>
  <si>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</si>
  <si>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</si>
  <si>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</si>
  <si>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</si>
  <si>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</si>
  <si>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</si>
  <si>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</si>
  <si>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</si>
  <si>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</si>
  <si>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</si>
  <si>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</si>
  <si>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</si>
  <si>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</si>
  <si>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</si>
  <si>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</si>
  <si>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</si>
  <si>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</si>
  <si>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</si>
  <si>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</si>
  <si>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</si>
  <si>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</si>
  <si>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</si>
  <si>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</si>
  <si>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</si>
  <si>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</si>
  <si>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</si>
  <si>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</si>
  <si>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</si>
  <si>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</si>
  <si>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</si>
  <si>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</si>
  <si>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</si>
  <si>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</si>
  <si>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</si>
  <si>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</si>
  <si>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</si>
  <si>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</si>
  <si>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</si>
  <si>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</si>
  <si>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</si>
  <si>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</si>
  <si>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</si>
  <si>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</si>
  <si>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</si>
  <si>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</si>
  <si>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</si>
  <si>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</si>
  <si>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</si>
  <si>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</si>
  <si>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</si>
  <si>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</si>
  <si>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</si>
  <si>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</si>
  <si>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</si>
  <si>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</si>
  <si>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</si>
  <si>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</si>
  <si>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</si>
  <si>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</si>
  <si>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</si>
  <si>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</si>
  <si>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</si>
  <si>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</si>
  <si>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</si>
  <si>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</si>
  <si>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</si>
  <si>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</si>
  <si>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</si>
  <si>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</si>
  <si>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</si>
  <si>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</si>
  <si>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</si>
  <si>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</si>
  <si>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</si>
  <si>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</si>
  <si>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</si>
  <si>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</si>
  <si>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</si>
  <si>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</si>
  <si>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</si>
  <si>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</si>
  <si>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</si>
  <si>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</si>
  <si>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</si>
  <si>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</si>
  <si>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</si>
  <si>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</si>
  <si>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</si>
  <si>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</si>
  <si>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</si>
  <si>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</si>
  <si>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</si>
  <si>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</si>
  <si>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</si>
  <si>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</si>
  <si>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</si>
  <si>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</si>
  <si>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</si>
  <si>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</si>
  <si>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</si>
  <si>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</si>
  <si>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</si>
  <si>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</si>
  <si>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</si>
  <si>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</si>
  <si>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</si>
  <si>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</si>
  <si>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</si>
  <si>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</si>
  <si>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</si>
  <si>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</si>
  <si>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</si>
  <si>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</si>
  <si>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</si>
  <si>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</si>
  <si>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</si>
  <si>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</si>
  <si>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</si>
  <si>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</si>
  <si>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</si>
  <si>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</si>
  <si>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</si>
  <si>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</si>
  <si>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</si>
  <si>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</si>
  <si>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</si>
  <si>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</si>
  <si>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</si>
  <si>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</si>
  <si>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</si>
  <si>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</si>
  <si>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</si>
  <si>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</si>
  <si>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</si>
  <si>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</si>
  <si>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522-2016</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</si>
  <si>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</si>
  <si>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</si>
  <si>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</si>
  <si>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</si>
  <si>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</si>
  <si>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</si>
  <si>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</si>
  <si>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</si>
  <si>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</si>
  <si>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</si>
  <si>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</si>
  <si>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</si>
  <si>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</si>
  <si>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</si>
  <si>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</si>
  <si>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</si>
  <si>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</si>
  <si>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</si>
  <si>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</si>
  <si>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</si>
  <si>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</si>
  <si>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</si>
  <si>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</si>
  <si>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</si>
  <si>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</si>
  <si>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</si>
  <si>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</si>
  <si>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</si>
  <si>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</si>
  <si>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2021-52-52001682020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</si>
  <si>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</si>
  <si>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762613458</t>
  </si>
  <si>
    <t>7626161244</t>
  </si>
  <si>
    <t>7626190212</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</si>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</sst>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H163" zoomScale="76" zoomScaleNormal="76"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44193.340922106479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3" t="str">
        <f>HYPERLINK("#Integrante_1!A109","CAPACIDAD RESIDUAL")</f>
        <v>CAPACIDAD RESIDUAL</v>
      </c>
      <c r="F8" s="204"/>
      <c r="G8" s="20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3" t="str">
        <f>HYPERLINK("#Integrante_1!A162","TALENTO HUMANO")</f>
        <v>TALENTO HUMANO</v>
      </c>
      <c r="F9" s="204"/>
      <c r="G9" s="20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3" t="str">
        <f>HYPERLINK("#Integrante_1!F162","INFRAESTRUCTURA")</f>
        <v>INFRAESTRUCTURA</v>
      </c>
      <c r="F10" s="204"/>
      <c r="G10" s="20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2722</v>
      </c>
      <c r="G20" s="5"/>
      <c r="H20" s="206"/>
      <c r="I20" s="141" t="s">
        <v>110</v>
      </c>
      <c r="J20" s="142" t="s">
        <v>769</v>
      </c>
      <c r="K20" s="143">
        <v>1859396240</v>
      </c>
      <c r="L20" s="144"/>
      <c r="M20" s="144">
        <v>44561</v>
      </c>
      <c r="N20" s="127">
        <f>+(M20-L20)/30</f>
        <v>1485.3666666666666</v>
      </c>
      <c r="O20" s="130"/>
      <c r="U20" s="126"/>
      <c r="V20" s="105">
        <f ca="1">NOW()</f>
        <v>44193.340922106479</v>
      </c>
      <c r="W20" s="105">
        <f ca="1">NOW()</f>
        <v>44193.340922106479</v>
      </c>
    </row>
    <row r="21" spans="1:23" ht="30" customHeight="1" outlineLevel="1" x14ac:dyDescent="0.25">
      <c r="A21" s="9"/>
      <c r="B21" s="70"/>
      <c r="C21" s="5"/>
      <c r="D21" s="5"/>
      <c r="E21" s="5"/>
      <c r="F21" s="5"/>
      <c r="G21" s="5"/>
      <c r="H21" s="69"/>
      <c r="I21" s="141"/>
      <c r="J21" s="142"/>
      <c r="K21" s="143"/>
      <c r="L21" s="144"/>
      <c r="M21" s="144"/>
      <c r="N21" s="127">
        <f t="shared" ref="N21:N35" si="0">+(M21-L21)/30</f>
        <v>0</v>
      </c>
      <c r="O21" s="131"/>
    </row>
    <row r="22" spans="1:23" ht="30" customHeight="1" outlineLevel="1" x14ac:dyDescent="0.25">
      <c r="A22" s="9"/>
      <c r="B22" s="70"/>
      <c r="C22" s="5"/>
      <c r="D22" s="5"/>
      <c r="E22" s="5"/>
      <c r="F22" s="5"/>
      <c r="G22" s="5"/>
      <c r="H22" s="69"/>
      <c r="I22" s="141"/>
      <c r="J22" s="142"/>
      <c r="K22" s="143"/>
      <c r="L22" s="144"/>
      <c r="M22" s="144"/>
      <c r="N22" s="128">
        <f t="shared" ref="N22:N33" si="1">+(M22-L22)/30</f>
        <v>0</v>
      </c>
      <c r="O22" s="131"/>
    </row>
    <row r="23" spans="1:23" ht="30" customHeight="1" outlineLevel="1" x14ac:dyDescent="0.25">
      <c r="A23" s="9"/>
      <c r="B23" s="101"/>
      <c r="C23" s="21"/>
      <c r="D23" s="21"/>
      <c r="E23" s="21"/>
      <c r="F23" s="5"/>
      <c r="G23" s="5"/>
      <c r="H23" s="69"/>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c r="J24" s="142"/>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ASOCIACIÓN EMPRESARIAL DE SUMINISTROS Y SERVICIOS VARIOS</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2725</v>
      </c>
      <c r="E48" s="137">
        <v>41305</v>
      </c>
      <c r="F48" s="137">
        <v>41639</v>
      </c>
      <c r="G48" s="164">
        <f>IF(AND(E48&lt;&gt;"",F48&lt;&gt;""),((F48-E48)/30),"")</f>
        <v>11.133333333333333</v>
      </c>
      <c r="H48" s="115" t="s">
        <v>2728</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2729</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2729</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2729</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2729</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2729</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2729</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2729</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2729</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2729</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2729</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2730</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2731</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2731</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2731</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2731</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2731</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2731</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2693</v>
      </c>
      <c r="E66" s="137">
        <v>42675</v>
      </c>
      <c r="F66" s="137">
        <v>43312</v>
      </c>
      <c r="G66" s="164">
        <f t="shared" si="2"/>
        <v>21.233333333333334</v>
      </c>
      <c r="H66" s="115" t="s">
        <v>2732</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2726</v>
      </c>
      <c r="E67" s="137">
        <v>42720</v>
      </c>
      <c r="F67" s="137">
        <v>43084</v>
      </c>
      <c r="G67" s="164">
        <f t="shared" si="2"/>
        <v>12.133333333333333</v>
      </c>
      <c r="H67" s="115" t="s">
        <v>2733</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2694</v>
      </c>
      <c r="E68" s="137">
        <v>43405</v>
      </c>
      <c r="F68" s="137">
        <v>43434</v>
      </c>
      <c r="G68" s="164">
        <f t="shared" si="2"/>
        <v>0.96666666666666667</v>
      </c>
      <c r="H68" s="115" t="s">
        <v>2734</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2694</v>
      </c>
      <c r="E69" s="137">
        <v>43405</v>
      </c>
      <c r="F69" s="137">
        <v>43434</v>
      </c>
      <c r="G69" s="164">
        <f t="shared" si="2"/>
        <v>0.96666666666666667</v>
      </c>
      <c r="H69" s="115" t="s">
        <v>2734</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2695</v>
      </c>
      <c r="E70" s="137">
        <v>43313</v>
      </c>
      <c r="F70" s="137">
        <v>43449</v>
      </c>
      <c r="G70" s="164">
        <f t="shared" si="2"/>
        <v>4.5333333333333332</v>
      </c>
      <c r="H70" s="115" t="s">
        <v>2734</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2727</v>
      </c>
      <c r="E71" s="137">
        <v>43482</v>
      </c>
      <c r="F71" s="137">
        <v>43812</v>
      </c>
      <c r="G71" s="164">
        <f t="shared" si="2"/>
        <v>11</v>
      </c>
      <c r="H71" s="115" t="s">
        <v>2735</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2727</v>
      </c>
      <c r="E72" s="137">
        <v>43482</v>
      </c>
      <c r="F72" s="137">
        <v>43812</v>
      </c>
      <c r="G72" s="164">
        <f t="shared" si="2"/>
        <v>11</v>
      </c>
      <c r="H72" s="115" t="s">
        <v>2735</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HYPERLINK("#Integrante_1!A1","INICIO")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28"/>
      <c r="S177" s="28" t="s">
        <v>2619</v>
      </c>
      <c r="T177" s="19"/>
      <c r="U177" s="19"/>
      <c r="V177" s="19"/>
      <c r="W177" s="19"/>
      <c r="X177" s="19"/>
      <c r="Y177" s="19"/>
      <c r="Z177" s="19"/>
      <c r="AA177" s="19"/>
      <c r="AB177" s="19"/>
    </row>
    <row r="178" spans="1:28" ht="23.25" x14ac:dyDescent="0.25">
      <c r="A178" s="9"/>
      <c r="B178" s="254"/>
      <c r="C178" s="255"/>
      <c r="D178" s="256"/>
      <c r="E178" s="28" t="s">
        <v>2621</v>
      </c>
      <c r="F178" s="28" t="s">
        <v>2622</v>
      </c>
      <c r="G178" s="28" t="s">
        <v>2623</v>
      </c>
      <c r="H178" s="5"/>
      <c r="I178" s="229"/>
      <c r="J178" s="230"/>
      <c r="K178" s="230"/>
      <c r="L178" s="231"/>
      <c r="M178" s="236"/>
      <c r="O178" s="8"/>
      <c r="Q178" s="19"/>
      <c r="R178" s="28" t="s">
        <v>2623</v>
      </c>
      <c r="S178" s="28" t="s">
        <v>2621</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32" t="s">
        <v>2675</v>
      </c>
      <c r="J179" s="233"/>
      <c r="K179" s="233"/>
      <c r="L179" s="234"/>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25" t="s">
        <v>2633</v>
      </c>
      <c r="L185" s="225"/>
      <c r="M185" s="94">
        <f>+J185*K20</f>
        <v>37187924.800000004</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A52" zoomScale="70" zoomScaleNormal="70" zoomScaleSheetLayoutView="40" zoomScalePageLayoutView="40" workbookViewId="0">
      <selection activeCell="F67" sqref="F67"/>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44193.340922106479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3" t="str">
        <f>HYPERLINK("#Integrante_2!A109","CAPACIDAD RESIDUAL")</f>
        <v>CAPACIDAD RESIDUAL</v>
      </c>
      <c r="F8" s="204"/>
      <c r="G8" s="20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3" t="str">
        <f>HYPERLINK("#Integrante_2!A162","TALENTO HUMANO")</f>
        <v>TALENTO HUMANO</v>
      </c>
      <c r="F9" s="204"/>
      <c r="G9" s="20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3" t="str">
        <f>HYPERLINK("#Integrante_2!F162","INFRAESTRUCTURA")</f>
        <v>INFRAESTRUCTURA</v>
      </c>
      <c r="F10" s="204"/>
      <c r="G10" s="20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2722</v>
      </c>
      <c r="G20" s="5"/>
      <c r="H20" s="206"/>
      <c r="I20" s="141" t="s">
        <v>110</v>
      </c>
      <c r="J20" s="142" t="s">
        <v>769</v>
      </c>
      <c r="K20" s="143">
        <v>1859396240</v>
      </c>
      <c r="L20" s="144"/>
      <c r="M20" s="144">
        <v>44561</v>
      </c>
      <c r="N20" s="127">
        <f>+(M20-L20)/30</f>
        <v>1485.3666666666666</v>
      </c>
      <c r="O20" s="130"/>
      <c r="U20" s="126"/>
      <c r="V20" s="105">
        <f ca="1">NOW()</f>
        <v>44193.340922106479</v>
      </c>
      <c r="W20" s="105">
        <f ca="1">NOW()</f>
        <v>44193.340922106479</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FUNDACION AMIGOS DEL PROGRESO</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2696</v>
      </c>
      <c r="C48" s="117" t="s">
        <v>31</v>
      </c>
      <c r="D48" s="114" t="s">
        <v>2697</v>
      </c>
      <c r="E48" s="187">
        <v>40213</v>
      </c>
      <c r="F48" s="187">
        <v>40543</v>
      </c>
      <c r="G48" s="164">
        <f>IF(AND(E48&lt;&gt;"",F48&lt;&gt;""),((F48-E48)/30),"")</f>
        <v>11</v>
      </c>
      <c r="H48" s="115" t="s">
        <v>2712</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2696</v>
      </c>
      <c r="C49" s="117" t="s">
        <v>31</v>
      </c>
      <c r="D49" s="114" t="s">
        <v>2698</v>
      </c>
      <c r="E49" s="187">
        <v>39875</v>
      </c>
      <c r="F49" s="187">
        <v>40178</v>
      </c>
      <c r="G49" s="164">
        <f t="shared" ref="G49:G107" si="1">IF(AND(E49&lt;&gt;"",F49&lt;&gt;""),((F49-E49)/30),"")</f>
        <v>10.1</v>
      </c>
      <c r="H49" s="188" t="s">
        <v>2713</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2696</v>
      </c>
      <c r="C50" s="117" t="s">
        <v>31</v>
      </c>
      <c r="D50" s="114" t="s">
        <v>2699</v>
      </c>
      <c r="E50" s="187">
        <v>40945</v>
      </c>
      <c r="F50" s="187">
        <v>41274</v>
      </c>
      <c r="G50" s="164">
        <f t="shared" si="1"/>
        <v>10.966666666666667</v>
      </c>
      <c r="H50" s="115" t="s">
        <v>2714</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2696</v>
      </c>
      <c r="C51" s="117" t="s">
        <v>31</v>
      </c>
      <c r="D51" s="114" t="s">
        <v>2700</v>
      </c>
      <c r="E51" s="187">
        <v>41304</v>
      </c>
      <c r="F51" s="187">
        <v>41638</v>
      </c>
      <c r="G51" s="164">
        <f t="shared" si="1"/>
        <v>11.133333333333333</v>
      </c>
      <c r="H51" s="115" t="s">
        <v>2715</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2696</v>
      </c>
      <c r="C52" s="117" t="s">
        <v>31</v>
      </c>
      <c r="D52" s="114" t="s">
        <v>2701</v>
      </c>
      <c r="E52" s="187" t="s">
        <v>2705</v>
      </c>
      <c r="F52" s="114" t="s">
        <v>2709</v>
      </c>
      <c r="G52" s="164">
        <f t="shared" si="1"/>
        <v>12.366666666666667</v>
      </c>
      <c r="H52" s="115" t="s">
        <v>2716</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2696</v>
      </c>
      <c r="C53" s="117" t="s">
        <v>31</v>
      </c>
      <c r="D53" s="114" t="s">
        <v>2702</v>
      </c>
      <c r="E53" s="114" t="s">
        <v>2706</v>
      </c>
      <c r="F53" s="114" t="s">
        <v>2709</v>
      </c>
      <c r="G53" s="164">
        <f t="shared" si="1"/>
        <v>12.433333333333334</v>
      </c>
      <c r="H53" s="115" t="s">
        <v>2716</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2696</v>
      </c>
      <c r="C54" s="117" t="s">
        <v>31</v>
      </c>
      <c r="D54" s="114" t="s">
        <v>2703</v>
      </c>
      <c r="E54" s="114" t="s">
        <v>2707</v>
      </c>
      <c r="F54" s="114" t="s">
        <v>2710</v>
      </c>
      <c r="G54" s="164">
        <f t="shared" si="1"/>
        <v>3.9666666666666668</v>
      </c>
      <c r="H54" s="115" t="s">
        <v>2716</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2696</v>
      </c>
      <c r="C55" s="117" t="s">
        <v>31</v>
      </c>
      <c r="D55" s="114" t="s">
        <v>2703</v>
      </c>
      <c r="E55" s="114" t="s">
        <v>2707</v>
      </c>
      <c r="F55" s="114" t="s">
        <v>2710</v>
      </c>
      <c r="G55" s="164">
        <f t="shared" si="1"/>
        <v>3.9666666666666668</v>
      </c>
      <c r="H55" s="115" t="s">
        <v>2716</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2696</v>
      </c>
      <c r="C56" s="117" t="s">
        <v>31</v>
      </c>
      <c r="D56" s="114" t="s">
        <v>2703</v>
      </c>
      <c r="E56" s="114" t="s">
        <v>2707</v>
      </c>
      <c r="F56" s="114" t="s">
        <v>2710</v>
      </c>
      <c r="G56" s="164">
        <f t="shared" si="1"/>
        <v>3.9666666666666668</v>
      </c>
      <c r="H56" s="115" t="s">
        <v>2716</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2696</v>
      </c>
      <c r="C57" s="117" t="s">
        <v>31</v>
      </c>
      <c r="D57" s="114" t="s">
        <v>2704</v>
      </c>
      <c r="E57" s="114" t="s">
        <v>2708</v>
      </c>
      <c r="F57" s="114" t="s">
        <v>2711</v>
      </c>
      <c r="G57" s="164">
        <f t="shared" si="1"/>
        <v>5.0666666666666664</v>
      </c>
      <c r="H57" s="115" t="s">
        <v>2717</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2696</v>
      </c>
      <c r="C58" s="117" t="s">
        <v>31</v>
      </c>
      <c r="D58" s="114" t="s">
        <v>2704</v>
      </c>
      <c r="E58" s="114" t="s">
        <v>2708</v>
      </c>
      <c r="F58" s="114" t="s">
        <v>2711</v>
      </c>
      <c r="G58" s="164">
        <f t="shared" si="1"/>
        <v>5.0666666666666664</v>
      </c>
      <c r="H58" s="115" t="s">
        <v>2717</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HYPERLINK("#Integrante_2!A1","INICIO")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t="s">
        <v>2622</v>
      </c>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2718</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2719</v>
      </c>
      <c r="J211" s="27" t="s">
        <v>2627</v>
      </c>
      <c r="K211" s="119" t="s">
        <v>2720</v>
      </c>
      <c r="L211" s="21"/>
      <c r="M211" s="21"/>
      <c r="N211" s="21"/>
      <c r="O211" s="8"/>
    </row>
    <row r="212" spans="1:15" x14ac:dyDescent="0.25">
      <c r="A212" s="9"/>
      <c r="B212" s="27" t="s">
        <v>2624</v>
      </c>
      <c r="C212" s="139" t="s">
        <v>2718</v>
      </c>
      <c r="D212" s="21"/>
      <c r="G212" s="27" t="s">
        <v>2626</v>
      </c>
      <c r="H212" s="189">
        <v>3117180767</v>
      </c>
      <c r="J212" s="27" t="s">
        <v>2628</v>
      </c>
      <c r="K212" s="11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44193.340922106479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3" t="str">
        <f>HYPERLINK("#Integrante_3!A109","CAPACIDAD RESIDUAL")</f>
        <v>CAPACIDAD RESIDUAL</v>
      </c>
      <c r="F8" s="204"/>
      <c r="G8" s="20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3" t="str">
        <f>HYPERLINK("#Integrante_3!A162","TALENTO HUMANO")</f>
        <v>TALENTO HUMANO</v>
      </c>
      <c r="F9" s="204"/>
      <c r="G9" s="20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3" t="str">
        <f>HYPERLINK("#Integrante_3!F162","INFRAESTRUCTURA")</f>
        <v>INFRAESTRUCTURA</v>
      </c>
      <c r="F10" s="204"/>
      <c r="G10" s="20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44193.340922106479</v>
      </c>
      <c r="W20" s="105">
        <f ca="1">NOW()</f>
        <v>44193.340922106479</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2675</v>
      </c>
      <c r="J174" s="258"/>
      <c r="K174" s="258"/>
      <c r="L174" s="258"/>
      <c r="M174" s="258"/>
      <c r="O174" s="177" t="str">
        <f>HYPERLINK("#Integrante_3!A1","INICIO")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56"/>
      <c r="S175" s="19"/>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56" t="s">
        <v>2623</v>
      </c>
      <c r="S176" s="19"/>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2675</v>
      </c>
      <c r="J177" s="216"/>
      <c r="K177" s="216"/>
      <c r="L177" s="217"/>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44193.340922106479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3" t="str">
        <f>HYPERLINK("#Integrante_4!A109","CAPACIDAD RESIDUAL")</f>
        <v>CAPACIDAD RESIDUAL</v>
      </c>
      <c r="F8" s="204"/>
      <c r="G8" s="20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3" t="str">
        <f>HYPERLINK("#Integrante_4!A162","TALENTO HUMANO")</f>
        <v>TALENTO HUMANO</v>
      </c>
      <c r="F9" s="204"/>
      <c r="G9" s="20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3" t="str">
        <f>HYPERLINK("#Integrante_4!F162","INFRAESTRUCTURA")</f>
        <v>INFRAESTRUCTURA</v>
      </c>
      <c r="F10" s="204"/>
      <c r="G10" s="20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44193.340922106479</v>
      </c>
      <c r="W20" s="105">
        <f ca="1">NOW()</f>
        <v>44193.340922106479</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HYPERLINK("#Integrante_4!A1","INICIO")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56"/>
      <c r="S177" s="19"/>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56" t="s">
        <v>2623</v>
      </c>
      <c r="S178" s="19"/>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44193.340922106479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3" t="str">
        <f>HYPERLINK("#Integrante_5!A109","CAPACIDAD RESIDUAL")</f>
        <v>CAPACIDAD RESIDUAL</v>
      </c>
      <c r="F8" s="204"/>
      <c r="G8" s="20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3" t="str">
        <f>HYPERLINK("#Integrante_5!A162","TALENTO HUMANO")</f>
        <v>TALENTO HUMANO</v>
      </c>
      <c r="F9" s="204"/>
      <c r="G9" s="20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3" t="str">
        <f>HYPERLINK("#Integrante_5!F162","INFRAESTRUCTURA")</f>
        <v>INFRAESTRUCTURA</v>
      </c>
      <c r="F10" s="204"/>
      <c r="G10" s="20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44193.340922106479</v>
      </c>
      <c r="W20" s="105">
        <f ca="1">NOW()</f>
        <v>44193.340922106479</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2679</v>
      </c>
      <c r="J174" s="258"/>
      <c r="K174" s="258"/>
      <c r="L174" s="258"/>
      <c r="M174" s="258"/>
      <c r="O174" s="177" t="str">
        <f>HYPERLINK("#Integrante_5!A1","INICIO")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9"/>
      <c r="S175" s="156"/>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9"/>
      <c r="S176" s="156" t="s">
        <v>2623</v>
      </c>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2673</v>
      </c>
      <c r="J177" s="216"/>
      <c r="K177" s="216"/>
      <c r="L177" s="217"/>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44193.340922106479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3" t="str">
        <f>HYPERLINK("#Integrante_6!A109","CAPACIDAD RESIDUAL")</f>
        <v>CAPACIDAD RESIDUAL</v>
      </c>
      <c r="F8" s="204"/>
      <c r="G8" s="20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3" t="str">
        <f>HYPERLINK("#Integrante_6!A162","TALENTO HUMANO")</f>
        <v>TALENTO HUMANO</v>
      </c>
      <c r="F9" s="204"/>
      <c r="G9" s="20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3" t="str">
        <f>HYPERLINK("#Integrante_6!F162","INFRAESTRUCTURA")</f>
        <v>INFRAESTRUCTURA</v>
      </c>
      <c r="F10" s="204"/>
      <c r="G10" s="20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44193.340922106479</v>
      </c>
      <c r="W20" s="105">
        <f ca="1">NOW()</f>
        <v>44193.340922106479</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HYPERLINK("#Integrante_6!A1","INICIO")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2673</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2020-12-28T13:10:57Z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