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434E297B-F4F4-4CAD-956C-64E497A9562F}"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3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<sst xmlns="http://schemas.openxmlformats.org/spreadsheetml/2006/main" count="4706" uniqueCount="2736">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</sst>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I175" zoomScale="70" zoomScaleNormal="70" zoomScaleSheetLayoutView="40" zoomScalePageLayoutView="40" workbookViewId="0">
      <selection activeCell="N185" sqref="N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44194.332840856485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2" t="str">
        <f>HYPERLINK("#Integrante_1!A109","CAPACIDAD RESIDUAL")</f>
        <v>CAPACIDAD RESIDUAL</v>
      </c>
      <c r="F8" s="263"/>
      <c r="G8" s="264"/>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2" t="str">
        <f>HYPERLINK("#Integrante_1!A162","TALENTO HUMANO")</f>
        <v>TALENTO HUMANO</v>
      </c>
      <c r="F9" s="263"/>
      <c r="G9" s="264"/>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2" t="str">
        <f>HYPERLINK("#Integrante_1!F162","INFRAESTRUCTURA")</f>
        <v>INFRAESTRUCTURA</v>
      </c>
      <c r="F10" s="263"/>
      <c r="G10" s="264"/>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259" t="s">
        <v>8</v>
      </c>
      <c r="M15" s="259"/>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65"/>
      <c r="I20" s="141" t="s">
        <v>110</v>
      </c>
      <c r="J20" s="142" t="s">
        <v>802</v>
      </c>
      <c r="K20" s="143">
        <v>3776247689</v>
      </c>
      <c r="L20" s="144"/>
      <c r="M20" s="144">
        <v>44561</v>
      </c>
      <c r="N20" s="127">
        <f>+(M20-L20)/30</f>
        <v>1485.3666666666666</v>
      </c>
      <c r="O20" s="130"/>
      <c r="U20" s="126"/>
      <c r="V20" s="105">
        <f ca="1">NOW()</f>
        <v>44194.332840856485</v>
      </c>
      <c r="W20" s="105">
        <f ca="1">NOW()</f>
        <v>44194.332840856485</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str">
        <f>VLOOKUP(B20,EAS!A2:B1439,2,0)</f>
        <v>ASOCIACIÓN EMPRESARIAL DE SUMINISTROS Y SERVICIOS VARIOS</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t="s">
        <v>2724</v>
      </c>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26" t="s">
        <v>2665</v>
      </c>
      <c r="B163" s="227"/>
      <c r="C163" s="227"/>
      <c r="D163" s="227"/>
      <c r="E163" s="228"/>
      <c r="F163" s="229" t="s">
        <v>2666</v>
      </c>
      <c r="G163" s="229"/>
      <c r="H163" s="229"/>
      <c r="I163" s="226" t="s">
        <v>2635</v>
      </c>
      <c r="J163" s="227"/>
      <c r="K163" s="227"/>
      <c r="L163" s="227"/>
      <c r="M163" s="227"/>
      <c r="N163" s="227"/>
      <c r="O163" s="228"/>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4" t="s">
        <v>2648</v>
      </c>
      <c r="J167" s="235"/>
      <c r="K167" s="235"/>
      <c r="L167" s="235"/>
      <c r="M167" s="235"/>
      <c r="N167" s="235"/>
      <c r="O167" s="236"/>
      <c r="U167" s="51"/>
    </row>
    <row r="168" spans="1:28" x14ac:dyDescent="0.25">
      <c r="A168" s="9"/>
      <c r="B168" s="204" t="s">
        <v>2663</v>
      </c>
      <c r="C168" s="204"/>
      <c r="D168" s="204"/>
      <c r="E168" s="8"/>
      <c r="F168" s="5"/>
      <c r="H168" s="81" t="s">
        <v>2662</v>
      </c>
      <c r="I168" s="234"/>
      <c r="J168" s="235"/>
      <c r="K168" s="235"/>
      <c r="L168" s="235"/>
      <c r="M168" s="235"/>
      <c r="N168" s="235"/>
      <c r="O168" s="236"/>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3"/>
      <c r="P172" s="76"/>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2671</v>
      </c>
      <c r="C176" s="190"/>
      <c r="D176" s="190"/>
      <c r="E176" s="190"/>
      <c r="F176" s="190"/>
      <c r="G176" s="190"/>
      <c r="H176" s="20"/>
      <c r="I176" s="197" t="s">
        <v>2675</v>
      </c>
      <c r="J176" s="198"/>
      <c r="K176" s="198"/>
      <c r="L176" s="198"/>
      <c r="M176" s="198"/>
      <c r="O176" s="177" t="str">
        <f>HYPERLINK("#Integrante_1!A1","INICIO")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2680</v>
      </c>
      <c r="O177" s="8"/>
      <c r="Q177" s="19"/>
      <c r="R177" s="28"/>
      <c r="S177" s="28" t="s">
        <v>2619</v>
      </c>
      <c r="T177" s="19"/>
      <c r="U177" s="19"/>
      <c r="V177" s="19"/>
      <c r="W177" s="19"/>
      <c r="X177" s="19"/>
      <c r="Y177" s="19"/>
      <c r="Z177" s="19"/>
      <c r="AA177" s="19"/>
      <c r="AB177" s="19"/>
    </row>
    <row r="178" spans="1:28" ht="23.25" x14ac:dyDescent="0.25">
      <c r="A178" s="9"/>
      <c r="B178" s="194"/>
      <c r="C178" s="195"/>
      <c r="D178" s="196"/>
      <c r="E178" s="28" t="s">
        <v>2621</v>
      </c>
      <c r="F178" s="28" t="s">
        <v>2622</v>
      </c>
      <c r="G178" s="28" t="s">
        <v>2623</v>
      </c>
      <c r="H178" s="5"/>
      <c r="I178" s="245"/>
      <c r="J178" s="246"/>
      <c r="K178" s="246"/>
      <c r="L178" s="247"/>
      <c r="M178" s="252"/>
      <c r="O178" s="8"/>
      <c r="Q178" s="19"/>
      <c r="R178" s="28" t="s">
        <v>2623</v>
      </c>
      <c r="S178" s="28" t="s">
        <v>2621</v>
      </c>
      <c r="T178" s="19"/>
      <c r="U178" s="19"/>
      <c r="V178" s="19"/>
      <c r="W178" s="19"/>
      <c r="X178" s="19"/>
      <c r="Y178" s="19"/>
      <c r="Z178" s="19"/>
      <c r="AA178" s="19"/>
      <c r="AB178" s="19"/>
    </row>
    <row r="179" spans="1:28" ht="23.25" x14ac:dyDescent="0.25">
      <c r="A179" s="9"/>
      <c r="B179" s="243" t="s">
        <v>2671</v>
      </c>
      <c r="C179" s="243"/>
      <c r="D179" s="243"/>
      <c r="E179" s="24">
        <v>0.02</v>
      </c>
      <c r="F179" s="170"/>
      <c r="G179" s="171" t="str">
        <f>IF(F179&gt;0,SUM(E179+F179),"")</f>
        <v/>
      </c>
      <c r="H179" s="5"/>
      <c r="I179" s="248" t="s">
        <v>2675</v>
      </c>
      <c r="J179" s="249"/>
      <c r="K179" s="249"/>
      <c r="L179" s="250"/>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3" t="s">
        <v>1165</v>
      </c>
      <c r="C180" s="243"/>
      <c r="D180" s="243"/>
      <c r="E180" s="24">
        <v>0.02</v>
      </c>
      <c r="F180" s="67"/>
      <c r="G180" s="155" t="str">
        <f>IF(F180&gt;0,SUM(E180+F180),"")</f>
        <v/>
      </c>
      <c r="H180" s="5"/>
      <c r="I180" s="240" t="s">
        <v>1169</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7"/>
      <c r="G181" s="155" t="str">
        <f>IF(F181&gt;0,SUM(E181+F181),"")</f>
        <v/>
      </c>
      <c r="H181" s="5"/>
      <c r="I181" s="240" t="s">
        <v>1170</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7"/>
      <c r="G182" s="155" t="str">
        <f>IF(F182&gt;0,SUM(E182+F182),"")</f>
        <v/>
      </c>
      <c r="H182" s="5"/>
      <c r="I182" s="240" t="s">
        <v>1171</v>
      </c>
      <c r="J182" s="241"/>
      <c r="K182" s="242"/>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44" t="s">
        <v>2633</v>
      </c>
      <c r="L185" s="244"/>
      <c r="M185" s="94">
        <f>+J185*K20</f>
        <v>75524953.780000001</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7" t="s">
        <v>2641</v>
      </c>
      <c r="C192" s="217"/>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39" t="s">
        <v>2664</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A46" zoomScale="70" zoomScaleNormal="70" zoomScaleSheetLayoutView="40" zoomScalePageLayoutView="40" workbookViewId="0">
      <selection activeCell="H59" sqref="H59:O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44194.332840856485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2" t="str">
        <f>HYPERLINK("#Integrante_2!A109","CAPACIDAD RESIDUAL")</f>
        <v>CAPACIDAD RESIDUAL</v>
      </c>
      <c r="F8" s="263"/>
      <c r="G8" s="264"/>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2" t="str">
        <f>HYPERLINK("#Integrante_2!A162","TALENTO HUMANO")</f>
        <v>TALENTO HUMANO</v>
      </c>
      <c r="F9" s="263"/>
      <c r="G9" s="264"/>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2" t="str">
        <f>HYPERLINK("#Integrante_2!F162","INFRAESTRUCTURA")</f>
        <v>INFRAESTRUCTURA</v>
      </c>
      <c r="F10" s="263"/>
      <c r="G10" s="264"/>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259" t="s">
        <v>8</v>
      </c>
      <c r="M15" s="259"/>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65"/>
      <c r="I20" s="141" t="s">
        <v>110</v>
      </c>
      <c r="J20" s="142" t="s">
        <v>802</v>
      </c>
      <c r="K20" s="143">
        <v>3776247689</v>
      </c>
      <c r="L20" s="144"/>
      <c r="M20" s="144">
        <v>44561</v>
      </c>
      <c r="N20" s="127">
        <f>+(M20-L20)/30</f>
        <v>1485.3666666666666</v>
      </c>
      <c r="O20" s="130"/>
      <c r="U20" s="126"/>
      <c r="V20" s="105">
        <f ca="1">NOW()</f>
        <v>44194.332840856485</v>
      </c>
      <c r="W20" s="105">
        <f ca="1">NOW()</f>
        <v>44194.332840856485</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str">
        <f>VLOOKUP(B20,EAS!A2:B1439,2,0)</f>
        <v>FUNDACION AMIGOS DEL PROGRESO</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t="s">
        <v>2724</v>
      </c>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26" t="s">
        <v>2665</v>
      </c>
      <c r="B163" s="227"/>
      <c r="C163" s="227"/>
      <c r="D163" s="227"/>
      <c r="E163" s="228"/>
      <c r="F163" s="229" t="s">
        <v>2666</v>
      </c>
      <c r="G163" s="229"/>
      <c r="H163" s="229"/>
      <c r="I163" s="226" t="s">
        <v>2635</v>
      </c>
      <c r="J163" s="227"/>
      <c r="K163" s="227"/>
      <c r="L163" s="227"/>
      <c r="M163" s="227"/>
      <c r="N163" s="227"/>
      <c r="O163" s="22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34" t="s">
        <v>2648</v>
      </c>
      <c r="J167" s="235"/>
      <c r="K167" s="235"/>
      <c r="L167" s="235"/>
      <c r="M167" s="235"/>
      <c r="N167" s="235"/>
      <c r="O167" s="236"/>
      <c r="U167" s="51"/>
    </row>
    <row r="168" spans="1:28" x14ac:dyDescent="0.25">
      <c r="A168" s="9"/>
      <c r="B168" s="204" t="s">
        <v>2663</v>
      </c>
      <c r="C168" s="204"/>
      <c r="D168" s="204"/>
      <c r="E168" s="8"/>
      <c r="F168" s="5"/>
      <c r="H168" s="81" t="s">
        <v>2662</v>
      </c>
      <c r="I168" s="234"/>
      <c r="J168" s="235"/>
      <c r="K168" s="235"/>
      <c r="L168" s="235"/>
      <c r="M168" s="235"/>
      <c r="N168" s="235"/>
      <c r="O168" s="236"/>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3"/>
      <c r="P172" s="76"/>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2671</v>
      </c>
      <c r="C176" s="190"/>
      <c r="D176" s="190"/>
      <c r="E176" s="190"/>
      <c r="F176" s="190"/>
      <c r="G176" s="190"/>
      <c r="H176" s="20"/>
      <c r="I176" s="197" t="s">
        <v>2675</v>
      </c>
      <c r="J176" s="198"/>
      <c r="K176" s="198"/>
      <c r="L176" s="198"/>
      <c r="M176" s="198"/>
      <c r="O176" s="177" t="str">
        <f>HYPERLINK("#Integrante_2!A1","INICIO")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2680</v>
      </c>
      <c r="O177" s="8"/>
      <c r="Q177" s="19"/>
      <c r="R177" s="19"/>
      <c r="S177" s="156"/>
      <c r="T177" s="19"/>
      <c r="U177" s="19"/>
      <c r="V177" s="19"/>
      <c r="W177" s="19"/>
      <c r="X177" s="19"/>
      <c r="Y177" s="19"/>
      <c r="Z177" s="19"/>
      <c r="AA177" s="19"/>
      <c r="AB177" s="19"/>
    </row>
    <row r="178" spans="1:28" ht="23.25" x14ac:dyDescent="0.25">
      <c r="A178" s="9"/>
      <c r="B178" s="194"/>
      <c r="C178" s="195"/>
      <c r="D178" s="196"/>
      <c r="E178" s="156" t="s">
        <v>2621</v>
      </c>
      <c r="F178" s="156" t="s">
        <v>2622</v>
      </c>
      <c r="G178" s="156" t="s">
        <v>2623</v>
      </c>
      <c r="H178" s="5"/>
      <c r="I178" s="194"/>
      <c r="J178" s="195"/>
      <c r="K178" s="195"/>
      <c r="L178" s="196"/>
      <c r="M178" s="252" t="s">
        <v>2622</v>
      </c>
      <c r="O178" s="8"/>
      <c r="Q178" s="19"/>
      <c r="R178" s="19"/>
      <c r="S178" s="156" t="s">
        <v>2623</v>
      </c>
      <c r="T178" s="19"/>
      <c r="U178" s="19"/>
      <c r="V178" s="19"/>
      <c r="W178" s="19"/>
      <c r="X178" s="19"/>
      <c r="Y178" s="19"/>
      <c r="Z178" s="19"/>
      <c r="AA178" s="19"/>
      <c r="AB178" s="19"/>
    </row>
    <row r="179" spans="1:28" ht="23.25" x14ac:dyDescent="0.25">
      <c r="A179" s="9"/>
      <c r="B179" s="243" t="s">
        <v>2671</v>
      </c>
      <c r="C179" s="243"/>
      <c r="D179" s="243"/>
      <c r="E179" s="24">
        <v>0.02</v>
      </c>
      <c r="F179" s="170"/>
      <c r="G179" s="171" t="str">
        <f>IF(F179&gt;0,SUM(E179+F179),"")</f>
        <v/>
      </c>
      <c r="H179" s="5"/>
      <c r="I179" s="240" t="s">
        <v>2675</v>
      </c>
      <c r="J179" s="241"/>
      <c r="K179" s="241"/>
      <c r="L179" s="242"/>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3" t="s">
        <v>1165</v>
      </c>
      <c r="C180" s="243"/>
      <c r="D180" s="243"/>
      <c r="E180" s="24">
        <v>0.02</v>
      </c>
      <c r="F180" s="67"/>
      <c r="G180" s="155" t="str">
        <f>IF(F180&gt;0,SUM(E180+F180),"")</f>
        <v/>
      </c>
      <c r="H180" s="5"/>
      <c r="I180" s="240" t="s">
        <v>1169</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7"/>
      <c r="G181" s="155" t="str">
        <f>IF(F181&gt;0,SUM(E181+F181),"")</f>
        <v/>
      </c>
      <c r="H181" s="5"/>
      <c r="I181" s="240" t="s">
        <v>1170</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7"/>
      <c r="G182" s="155" t="str">
        <f>IF(F182&gt;0,SUM(E182+F182),"")</f>
        <v/>
      </c>
      <c r="H182" s="5"/>
      <c r="I182" s="240" t="s">
        <v>1171</v>
      </c>
      <c r="J182" s="241"/>
      <c r="K182" s="242"/>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44" t="s">
        <v>2633</v>
      </c>
      <c r="L185" s="244"/>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7" t="s">
        <v>2641</v>
      </c>
      <c r="C192" s="217"/>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39" t="s">
        <v>2664</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44194.332840856485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2" t="str">
        <f>HYPERLINK("#Integrante_3!A109","CAPACIDAD RESIDUAL")</f>
        <v>CAPACIDAD RESIDUAL</v>
      </c>
      <c r="F8" s="263"/>
      <c r="G8" s="264"/>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2" t="str">
        <f>HYPERLINK("#Integrante_3!A162","TALENTO HUMANO")</f>
        <v>TALENTO HUMANO</v>
      </c>
      <c r="F9" s="263"/>
      <c r="G9" s="264"/>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2" t="str">
        <f>HYPERLINK("#Integrante_3!F162","INFRAESTRUCTURA")</f>
        <v>INFRAESTRUCTURA</v>
      </c>
      <c r="F10" s="263"/>
      <c r="G10" s="264"/>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59" t="s">
        <v>8</v>
      </c>
      <c r="M15" s="25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5"/>
      <c r="I20" s="141"/>
      <c r="J20" s="142"/>
      <c r="K20" s="143"/>
      <c r="L20" s="144"/>
      <c r="M20" s="144"/>
      <c r="N20" s="127">
        <f>+(M20-L20)/30</f>
        <v>0</v>
      </c>
      <c r="O20" s="130"/>
      <c r="U20" s="126"/>
      <c r="V20" s="105">
        <f ca="1">NOW()</f>
        <v>44194.332840856485</v>
      </c>
      <c r="W20" s="105">
        <f ca="1">NOW()</f>
        <v>44194.332840856485</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e">
        <f>VLOOKUP(B20,EAS!A2:B1439,2,0)</f>
        <v>#N/A</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201" t="s">
        <v>13</v>
      </c>
      <c r="B160" s="202"/>
      <c r="C160" s="202"/>
      <c r="D160" s="202"/>
      <c r="E160" s="203"/>
      <c r="F160" s="202" t="s">
        <v>15</v>
      </c>
      <c r="G160" s="202"/>
      <c r="H160" s="202"/>
      <c r="I160" s="201" t="s">
        <v>16</v>
      </c>
      <c r="J160" s="202"/>
      <c r="K160" s="202"/>
      <c r="L160" s="202"/>
      <c r="M160" s="202"/>
      <c r="N160" s="202"/>
      <c r="O160" s="203"/>
      <c r="P160" s="76"/>
    </row>
    <row r="161" spans="1:28" ht="51.75" customHeight="1" x14ac:dyDescent="0.25">
      <c r="A161" s="226" t="s">
        <v>2665</v>
      </c>
      <c r="B161" s="227"/>
      <c r="C161" s="227"/>
      <c r="D161" s="227"/>
      <c r="E161" s="228"/>
      <c r="F161" s="229" t="s">
        <v>2666</v>
      </c>
      <c r="G161" s="229"/>
      <c r="H161" s="229"/>
      <c r="I161" s="226" t="s">
        <v>2635</v>
      </c>
      <c r="J161" s="227"/>
      <c r="K161" s="227"/>
      <c r="L161" s="227"/>
      <c r="M161" s="227"/>
      <c r="N161" s="227"/>
      <c r="O161" s="22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0" t="s">
        <v>2618</v>
      </c>
      <c r="C163" s="230"/>
      <c r="D163" s="230"/>
      <c r="E163" s="8"/>
      <c r="F163" s="5"/>
      <c r="G163" s="231" t="s">
        <v>2618</v>
      </c>
      <c r="H163" s="231"/>
      <c r="I163" s="232" t="s">
        <v>1164</v>
      </c>
      <c r="J163" s="233"/>
      <c r="K163" s="233"/>
      <c r="L163" s="233"/>
      <c r="M163" s="233"/>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34" t="s">
        <v>2648</v>
      </c>
      <c r="J165" s="235"/>
      <c r="K165" s="235"/>
      <c r="L165" s="235"/>
      <c r="M165" s="235"/>
      <c r="N165" s="235"/>
      <c r="O165" s="236"/>
      <c r="U165" s="51"/>
    </row>
    <row r="166" spans="1:28" x14ac:dyDescent="0.25">
      <c r="A166" s="9"/>
      <c r="B166" s="204" t="s">
        <v>2663</v>
      </c>
      <c r="C166" s="204"/>
      <c r="D166" s="204"/>
      <c r="E166" s="8"/>
      <c r="F166" s="5"/>
      <c r="H166" s="81" t="s">
        <v>2662</v>
      </c>
      <c r="I166" s="234"/>
      <c r="J166" s="235"/>
      <c r="K166" s="235"/>
      <c r="L166" s="235"/>
      <c r="M166" s="235"/>
      <c r="N166" s="235"/>
      <c r="O166" s="236"/>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3"/>
      <c r="P170" s="76"/>
    </row>
    <row r="171" spans="1:28" ht="15" customHeight="1" x14ac:dyDescent="0.25">
      <c r="A171" s="220" t="s">
        <v>2677</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0" t="s">
        <v>2671</v>
      </c>
      <c r="C174" s="190"/>
      <c r="D174" s="190"/>
      <c r="E174" s="190"/>
      <c r="F174" s="190"/>
      <c r="G174" s="190"/>
      <c r="H174" s="20"/>
      <c r="I174" s="197" t="s">
        <v>2675</v>
      </c>
      <c r="J174" s="198"/>
      <c r="K174" s="198"/>
      <c r="L174" s="198"/>
      <c r="M174" s="198"/>
      <c r="O174" s="177" t="str">
        <f>HYPERLINK("#Integrante_3!A1","INICIO")</f>
        <v>INICIO</v>
      </c>
      <c r="Q174" s="19"/>
      <c r="R174" s="19"/>
      <c r="S174" s="19"/>
      <c r="T174" s="19"/>
      <c r="U174" s="19"/>
      <c r="V174" s="19"/>
      <c r="W174" s="19"/>
      <c r="X174" s="19"/>
      <c r="Y174" s="19"/>
      <c r="Z174" s="19"/>
      <c r="AA174" s="19"/>
      <c r="AB174" s="19"/>
    </row>
    <row r="175" spans="1:28" ht="23.25" x14ac:dyDescent="0.25">
      <c r="A175" s="9"/>
      <c r="B175" s="191" t="s">
        <v>17</v>
      </c>
      <c r="C175" s="192"/>
      <c r="D175" s="193"/>
      <c r="E175" s="197" t="s">
        <v>2620</v>
      </c>
      <c r="F175" s="198"/>
      <c r="G175" s="199"/>
      <c r="H175" s="5"/>
      <c r="I175" s="191" t="s">
        <v>17</v>
      </c>
      <c r="J175" s="192"/>
      <c r="K175" s="192"/>
      <c r="L175" s="193"/>
      <c r="M175" s="251" t="s">
        <v>2680</v>
      </c>
      <c r="O175" s="8"/>
      <c r="Q175" s="19"/>
      <c r="R175" s="156"/>
      <c r="S175" s="19"/>
      <c r="T175" s="19"/>
      <c r="U175" s="19"/>
      <c r="V175" s="19"/>
      <c r="W175" s="19"/>
      <c r="X175" s="19"/>
      <c r="Y175" s="19"/>
      <c r="Z175" s="19"/>
      <c r="AA175" s="19"/>
      <c r="AB175" s="19"/>
    </row>
    <row r="176" spans="1:28" ht="23.25" x14ac:dyDescent="0.25">
      <c r="A176" s="9"/>
      <c r="B176" s="194"/>
      <c r="C176" s="195"/>
      <c r="D176" s="196"/>
      <c r="E176" s="156" t="s">
        <v>2621</v>
      </c>
      <c r="F176" s="156" t="s">
        <v>2622</v>
      </c>
      <c r="G176" s="156" t="s">
        <v>2623</v>
      </c>
      <c r="H176" s="5"/>
      <c r="I176" s="194"/>
      <c r="J176" s="195"/>
      <c r="K176" s="195"/>
      <c r="L176" s="196"/>
      <c r="M176" s="252"/>
      <c r="O176" s="8"/>
      <c r="Q176" s="19"/>
      <c r="R176" s="156" t="s">
        <v>2623</v>
      </c>
      <c r="S176" s="19"/>
      <c r="T176" s="19"/>
      <c r="U176" s="19"/>
      <c r="V176" s="19"/>
      <c r="W176" s="19"/>
      <c r="X176" s="19"/>
      <c r="Y176" s="19"/>
      <c r="Z176" s="19"/>
      <c r="AA176" s="19"/>
      <c r="AB176" s="19"/>
    </row>
    <row r="177" spans="1:28" ht="23.25" x14ac:dyDescent="0.25">
      <c r="A177" s="9"/>
      <c r="B177" s="243" t="s">
        <v>2671</v>
      </c>
      <c r="C177" s="243"/>
      <c r="D177" s="243"/>
      <c r="E177" s="24">
        <v>0.02</v>
      </c>
      <c r="F177" s="170"/>
      <c r="G177" s="171" t="str">
        <f>IF(F177&gt;0,SUM(E177+F177),"")</f>
        <v/>
      </c>
      <c r="H177" s="5"/>
      <c r="I177" s="240" t="s">
        <v>2675</v>
      </c>
      <c r="J177" s="241"/>
      <c r="K177" s="241"/>
      <c r="L177" s="242"/>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3" t="s">
        <v>1165</v>
      </c>
      <c r="C178" s="243"/>
      <c r="D178" s="243"/>
      <c r="E178" s="24">
        <v>0.02</v>
      </c>
      <c r="F178" s="67"/>
      <c r="G178" s="155" t="str">
        <f>IF(F178&gt;0,SUM(E178+F178),"")</f>
        <v/>
      </c>
      <c r="H178" s="5"/>
      <c r="I178" s="240" t="s">
        <v>1169</v>
      </c>
      <c r="J178" s="241"/>
      <c r="K178" s="242"/>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3" t="s">
        <v>1166</v>
      </c>
      <c r="C179" s="243"/>
      <c r="D179" s="243"/>
      <c r="E179" s="24">
        <v>0.02</v>
      </c>
      <c r="F179" s="67"/>
      <c r="G179" s="155" t="str">
        <f>IF(F179&gt;0,SUM(E179+F179),"")</f>
        <v/>
      </c>
      <c r="H179" s="5"/>
      <c r="I179" s="240" t="s">
        <v>1170</v>
      </c>
      <c r="J179" s="241"/>
      <c r="K179" s="242"/>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3" t="s">
        <v>1167</v>
      </c>
      <c r="C180" s="243"/>
      <c r="D180" s="243"/>
      <c r="E180" s="24">
        <v>0.03</v>
      </c>
      <c r="F180" s="67"/>
      <c r="G180" s="155" t="str">
        <f>IF(F180&gt;0,SUM(E180+F180),"")</f>
        <v/>
      </c>
      <c r="H180" s="5"/>
      <c r="I180" s="240" t="s">
        <v>1171</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0" t="s">
        <v>1172</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44" t="s">
        <v>2633</v>
      </c>
      <c r="L183" s="244"/>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3"/>
      <c r="P186" s="76"/>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7" t="s">
        <v>2641</v>
      </c>
      <c r="C190" s="217"/>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3"/>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39" t="s">
        <v>2664</v>
      </c>
      <c r="C197" s="239"/>
      <c r="D197" s="239"/>
      <c r="E197" s="239"/>
      <c r="F197" s="239"/>
      <c r="G197" s="239"/>
      <c r="H197" s="239"/>
      <c r="I197" s="239"/>
      <c r="J197" s="239"/>
      <c r="K197" s="239"/>
      <c r="L197" s="239"/>
      <c r="M197" s="239"/>
      <c r="N197" s="239"/>
      <c r="O197" s="8"/>
    </row>
    <row r="198" spans="1:18" x14ac:dyDescent="0.25">
      <c r="A198" s="9"/>
      <c r="B198" s="214"/>
      <c r="C198" s="214"/>
      <c r="D198" s="214"/>
      <c r="E198" s="214"/>
      <c r="F198" s="214"/>
      <c r="G198" s="214"/>
      <c r="H198" s="214"/>
      <c r="I198" s="214"/>
      <c r="J198" s="214"/>
      <c r="K198" s="214"/>
      <c r="L198" s="214"/>
      <c r="M198" s="214"/>
      <c r="N198" s="214"/>
      <c r="O198" s="8"/>
    </row>
    <row r="199" spans="1:18" x14ac:dyDescent="0.25">
      <c r="A199" s="9"/>
      <c r="B199" s="215" t="s">
        <v>2653</v>
      </c>
      <c r="C199" s="216"/>
      <c r="D199" s="216"/>
      <c r="E199" s="216"/>
      <c r="F199" s="216"/>
      <c r="G199" s="216"/>
      <c r="H199" s="216"/>
      <c r="I199" s="216"/>
      <c r="J199" s="216"/>
      <c r="K199" s="216"/>
      <c r="L199" s="216"/>
      <c r="M199" s="216"/>
      <c r="N199" s="216"/>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44194.332840856485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2" t="str">
        <f>HYPERLINK("#Integrante_4!A109","CAPACIDAD RESIDUAL")</f>
        <v>CAPACIDAD RESIDUAL</v>
      </c>
      <c r="F8" s="263"/>
      <c r="G8" s="264"/>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2" t="str">
        <f>HYPERLINK("#Integrante_4!A162","TALENTO HUMANO")</f>
        <v>TALENTO HUMANO</v>
      </c>
      <c r="F9" s="263"/>
      <c r="G9" s="264"/>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2" t="str">
        <f>HYPERLINK("#Integrante_4!F162","INFRAESTRUCTURA")</f>
        <v>INFRAESTRUCTURA</v>
      </c>
      <c r="F10" s="263"/>
      <c r="G10" s="264"/>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59" t="s">
        <v>8</v>
      </c>
      <c r="M15" s="25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5"/>
      <c r="I20" s="141"/>
      <c r="J20" s="142"/>
      <c r="K20" s="143"/>
      <c r="L20" s="144"/>
      <c r="M20" s="144"/>
      <c r="N20" s="127">
        <f>+(M20-L20)/30</f>
        <v>0</v>
      </c>
      <c r="O20" s="130"/>
      <c r="U20" s="126"/>
      <c r="V20" s="105">
        <f ca="1">NOW()</f>
        <v>44194.332840856485</v>
      </c>
      <c r="W20" s="105">
        <f ca="1">NOW()</f>
        <v>44194.332840856485</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e">
        <f>VLOOKUP(B20,EAS!A2:B1439,2,0)</f>
        <v>#N/A</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26" t="s">
        <v>2665</v>
      </c>
      <c r="B163" s="227"/>
      <c r="C163" s="227"/>
      <c r="D163" s="227"/>
      <c r="E163" s="228"/>
      <c r="F163" s="229" t="s">
        <v>2666</v>
      </c>
      <c r="G163" s="229"/>
      <c r="H163" s="229"/>
      <c r="I163" s="226" t="s">
        <v>2635</v>
      </c>
      <c r="J163" s="227"/>
      <c r="K163" s="227"/>
      <c r="L163" s="227"/>
      <c r="M163" s="227"/>
      <c r="N163" s="227"/>
      <c r="O163" s="22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34" t="s">
        <v>2648</v>
      </c>
      <c r="J167" s="235"/>
      <c r="K167" s="235"/>
      <c r="L167" s="235"/>
      <c r="M167" s="235"/>
      <c r="N167" s="235"/>
      <c r="O167" s="236"/>
      <c r="U167" s="51"/>
    </row>
    <row r="168" spans="1:28" x14ac:dyDescent="0.25">
      <c r="A168" s="9"/>
      <c r="B168" s="204" t="s">
        <v>2663</v>
      </c>
      <c r="C168" s="204"/>
      <c r="D168" s="204"/>
      <c r="E168" s="8"/>
      <c r="F168" s="5"/>
      <c r="H168" s="81" t="s">
        <v>2662</v>
      </c>
      <c r="I168" s="234"/>
      <c r="J168" s="235"/>
      <c r="K168" s="235"/>
      <c r="L168" s="235"/>
      <c r="M168" s="235"/>
      <c r="N168" s="235"/>
      <c r="O168" s="236"/>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3"/>
      <c r="P172" s="76"/>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2671</v>
      </c>
      <c r="C176" s="190"/>
      <c r="D176" s="190"/>
      <c r="E176" s="190"/>
      <c r="F176" s="190"/>
      <c r="G176" s="190"/>
      <c r="H176" s="20"/>
      <c r="I176" s="197" t="s">
        <v>2675</v>
      </c>
      <c r="J176" s="198"/>
      <c r="K176" s="198"/>
      <c r="L176" s="198"/>
      <c r="M176" s="198"/>
      <c r="O176" s="177" t="str">
        <f>HYPERLINK("#Integrante_4!A1","INICIO")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2680</v>
      </c>
      <c r="O177" s="8"/>
      <c r="Q177" s="19"/>
      <c r="R177" s="156"/>
      <c r="S177" s="19"/>
      <c r="T177" s="19"/>
      <c r="U177" s="19"/>
      <c r="V177" s="19"/>
      <c r="W177" s="19"/>
      <c r="X177" s="19"/>
      <c r="Y177" s="19"/>
      <c r="Z177" s="19"/>
      <c r="AA177" s="19"/>
      <c r="AB177" s="19"/>
    </row>
    <row r="178" spans="1:28" ht="23.25" x14ac:dyDescent="0.25">
      <c r="A178" s="9"/>
      <c r="B178" s="194"/>
      <c r="C178" s="195"/>
      <c r="D178" s="196"/>
      <c r="E178" s="156" t="s">
        <v>2621</v>
      </c>
      <c r="F178" s="156" t="s">
        <v>2622</v>
      </c>
      <c r="G178" s="156" t="s">
        <v>2623</v>
      </c>
      <c r="H178" s="5"/>
      <c r="I178" s="194"/>
      <c r="J178" s="195"/>
      <c r="K178" s="195"/>
      <c r="L178" s="196"/>
      <c r="M178" s="252"/>
      <c r="O178" s="8"/>
      <c r="Q178" s="19"/>
      <c r="R178" s="156" t="s">
        <v>2623</v>
      </c>
      <c r="S178" s="19"/>
      <c r="T178" s="19"/>
      <c r="U178" s="19"/>
      <c r="V178" s="19"/>
      <c r="W178" s="19"/>
      <c r="X178" s="19"/>
      <c r="Y178" s="19"/>
      <c r="Z178" s="19"/>
      <c r="AA178" s="19"/>
      <c r="AB178" s="19"/>
    </row>
    <row r="179" spans="1:28" ht="23.25" x14ac:dyDescent="0.25">
      <c r="A179" s="9"/>
      <c r="B179" s="243" t="s">
        <v>2671</v>
      </c>
      <c r="C179" s="243"/>
      <c r="D179" s="243"/>
      <c r="E179" s="24">
        <v>0.02</v>
      </c>
      <c r="F179" s="170"/>
      <c r="G179" s="171" t="str">
        <f>IF(F179&gt;0,SUM(E179+F179),"")</f>
        <v/>
      </c>
      <c r="H179" s="5"/>
      <c r="I179" s="240" t="s">
        <v>2675</v>
      </c>
      <c r="J179" s="241"/>
      <c r="K179" s="241"/>
      <c r="L179" s="242"/>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3" t="s">
        <v>1165</v>
      </c>
      <c r="C180" s="243"/>
      <c r="D180" s="243"/>
      <c r="E180" s="24">
        <v>0.02</v>
      </c>
      <c r="F180" s="67"/>
      <c r="G180" s="155" t="str">
        <f>IF(F180&gt;0,SUM(E180+F180),"")</f>
        <v/>
      </c>
      <c r="H180" s="5"/>
      <c r="I180" s="240" t="s">
        <v>1169</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7"/>
      <c r="G181" s="155" t="str">
        <f>IF(F181&gt;0,SUM(E181+F181),"")</f>
        <v/>
      </c>
      <c r="H181" s="5"/>
      <c r="I181" s="240" t="s">
        <v>1170</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7"/>
      <c r="G182" s="155" t="str">
        <f>IF(F182&gt;0,SUM(E182+F182),"")</f>
        <v/>
      </c>
      <c r="H182" s="5"/>
      <c r="I182" s="240" t="s">
        <v>1171</v>
      </c>
      <c r="J182" s="241"/>
      <c r="K182" s="242"/>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44" t="s">
        <v>2633</v>
      </c>
      <c r="L185" s="244"/>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7" t="s">
        <v>2641</v>
      </c>
      <c r="C192" s="217"/>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39" t="s">
        <v>2664</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44194.332840856485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2" t="str">
        <f>HYPERLINK("#Integrante_5!A109","CAPACIDAD RESIDUAL")</f>
        <v>CAPACIDAD RESIDUAL</v>
      </c>
      <c r="F8" s="263"/>
      <c r="G8" s="264"/>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2" t="str">
        <f>HYPERLINK("#Integrante_5!A162","TALENTO HUMANO")</f>
        <v>TALENTO HUMANO</v>
      </c>
      <c r="F9" s="263"/>
      <c r="G9" s="264"/>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2" t="str">
        <f>HYPERLINK("#Integrante_5!F162","INFRAESTRUCTURA")</f>
        <v>INFRAESTRUCTURA</v>
      </c>
      <c r="F10" s="263"/>
      <c r="G10" s="264"/>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59" t="s">
        <v>8</v>
      </c>
      <c r="M15" s="25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5"/>
      <c r="I20" s="141"/>
      <c r="J20" s="142"/>
      <c r="K20" s="143"/>
      <c r="L20" s="144"/>
      <c r="M20" s="144"/>
      <c r="N20" s="127">
        <f>+(M20-L20)/30</f>
        <v>0</v>
      </c>
      <c r="O20" s="130"/>
      <c r="U20" s="126"/>
      <c r="V20" s="105">
        <f ca="1">NOW()</f>
        <v>44194.332840856485</v>
      </c>
      <c r="W20" s="105">
        <f ca="1">NOW()</f>
        <v>44194.332840856485</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e">
        <f>VLOOKUP(B20,EAS!A2:B1439,2,0)</f>
        <v>#N/A</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201" t="s">
        <v>13</v>
      </c>
      <c r="B160" s="202"/>
      <c r="C160" s="202"/>
      <c r="D160" s="202"/>
      <c r="E160" s="203"/>
      <c r="F160" s="202" t="s">
        <v>15</v>
      </c>
      <c r="G160" s="202"/>
      <c r="H160" s="202"/>
      <c r="I160" s="201" t="s">
        <v>16</v>
      </c>
      <c r="J160" s="202"/>
      <c r="K160" s="202"/>
      <c r="L160" s="202"/>
      <c r="M160" s="202"/>
      <c r="N160" s="202"/>
      <c r="O160" s="203"/>
      <c r="P160" s="76"/>
    </row>
    <row r="161" spans="1:28" ht="51.75" customHeight="1" x14ac:dyDescent="0.25">
      <c r="A161" s="226" t="s">
        <v>2665</v>
      </c>
      <c r="B161" s="227"/>
      <c r="C161" s="227"/>
      <c r="D161" s="227"/>
      <c r="E161" s="228"/>
      <c r="F161" s="229" t="s">
        <v>2666</v>
      </c>
      <c r="G161" s="229"/>
      <c r="H161" s="229"/>
      <c r="I161" s="226" t="s">
        <v>2635</v>
      </c>
      <c r="J161" s="227"/>
      <c r="K161" s="227"/>
      <c r="L161" s="227"/>
      <c r="M161" s="227"/>
      <c r="N161" s="227"/>
      <c r="O161" s="22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0" t="s">
        <v>2618</v>
      </c>
      <c r="C163" s="230"/>
      <c r="D163" s="230"/>
      <c r="E163" s="8"/>
      <c r="F163" s="5"/>
      <c r="G163" s="231" t="s">
        <v>2618</v>
      </c>
      <c r="H163" s="231"/>
      <c r="I163" s="232" t="s">
        <v>1164</v>
      </c>
      <c r="J163" s="233"/>
      <c r="K163" s="233"/>
      <c r="L163" s="233"/>
      <c r="M163" s="233"/>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34" t="s">
        <v>2648</v>
      </c>
      <c r="J165" s="235"/>
      <c r="K165" s="235"/>
      <c r="L165" s="235"/>
      <c r="M165" s="235"/>
      <c r="N165" s="235"/>
      <c r="O165" s="236"/>
      <c r="U165" s="51"/>
    </row>
    <row r="166" spans="1:28" x14ac:dyDescent="0.25">
      <c r="A166" s="9"/>
      <c r="B166" s="204" t="s">
        <v>2663</v>
      </c>
      <c r="C166" s="204"/>
      <c r="D166" s="204"/>
      <c r="E166" s="8"/>
      <c r="F166" s="5"/>
      <c r="H166" s="81" t="s">
        <v>2662</v>
      </c>
      <c r="I166" s="234"/>
      <c r="J166" s="235"/>
      <c r="K166" s="235"/>
      <c r="L166" s="235"/>
      <c r="M166" s="235"/>
      <c r="N166" s="235"/>
      <c r="O166" s="236"/>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3"/>
      <c r="P170" s="76"/>
    </row>
    <row r="171" spans="1:28" ht="15" customHeight="1" x14ac:dyDescent="0.25">
      <c r="A171" s="220" t="s">
        <v>2677</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0" t="s">
        <v>2671</v>
      </c>
      <c r="C174" s="190"/>
      <c r="D174" s="190"/>
      <c r="E174" s="190"/>
      <c r="F174" s="190"/>
      <c r="G174" s="190"/>
      <c r="H174" s="20"/>
      <c r="I174" s="197" t="s">
        <v>2679</v>
      </c>
      <c r="J174" s="198"/>
      <c r="K174" s="198"/>
      <c r="L174" s="198"/>
      <c r="M174" s="198"/>
      <c r="O174" s="177" t="str">
        <f>HYPERLINK("#Integrante_5!A1","INICIO")</f>
        <v>INICIO</v>
      </c>
      <c r="Q174" s="19"/>
      <c r="R174" s="19"/>
      <c r="S174" s="19"/>
      <c r="T174" s="19"/>
      <c r="U174" s="19"/>
      <c r="V174" s="19"/>
      <c r="W174" s="19"/>
      <c r="X174" s="19"/>
      <c r="Y174" s="19"/>
      <c r="Z174" s="19"/>
      <c r="AA174" s="19"/>
      <c r="AB174" s="19"/>
    </row>
    <row r="175" spans="1:28" ht="23.25" x14ac:dyDescent="0.25">
      <c r="A175" s="9"/>
      <c r="B175" s="191" t="s">
        <v>17</v>
      </c>
      <c r="C175" s="192"/>
      <c r="D175" s="193"/>
      <c r="E175" s="197" t="s">
        <v>2620</v>
      </c>
      <c r="F175" s="198"/>
      <c r="G175" s="199"/>
      <c r="H175" s="5"/>
      <c r="I175" s="191" t="s">
        <v>17</v>
      </c>
      <c r="J175" s="192"/>
      <c r="K175" s="192"/>
      <c r="L175" s="193"/>
      <c r="M175" s="251" t="s">
        <v>2680</v>
      </c>
      <c r="O175" s="8"/>
      <c r="Q175" s="19"/>
      <c r="R175" s="19"/>
      <c r="S175" s="156"/>
      <c r="T175" s="19"/>
      <c r="U175" s="19"/>
      <c r="V175" s="19"/>
      <c r="W175" s="19"/>
      <c r="X175" s="19"/>
      <c r="Y175" s="19"/>
      <c r="Z175" s="19"/>
      <c r="AA175" s="19"/>
      <c r="AB175" s="19"/>
    </row>
    <row r="176" spans="1:28" ht="23.25" x14ac:dyDescent="0.25">
      <c r="A176" s="9"/>
      <c r="B176" s="194"/>
      <c r="C176" s="195"/>
      <c r="D176" s="196"/>
      <c r="E176" s="156" t="s">
        <v>2621</v>
      </c>
      <c r="F176" s="156" t="s">
        <v>2622</v>
      </c>
      <c r="G176" s="156" t="s">
        <v>2623</v>
      </c>
      <c r="H176" s="5"/>
      <c r="I176" s="194"/>
      <c r="J176" s="195"/>
      <c r="K176" s="195"/>
      <c r="L176" s="196"/>
      <c r="M176" s="252"/>
      <c r="O176" s="8"/>
      <c r="Q176" s="19"/>
      <c r="R176" s="19"/>
      <c r="S176" s="156" t="s">
        <v>2623</v>
      </c>
      <c r="T176" s="19"/>
      <c r="U176" s="19"/>
      <c r="V176" s="19"/>
      <c r="W176" s="19"/>
      <c r="X176" s="19"/>
      <c r="Y176" s="19"/>
      <c r="Z176" s="19"/>
      <c r="AA176" s="19"/>
      <c r="AB176" s="19"/>
    </row>
    <row r="177" spans="1:28" ht="23.25" x14ac:dyDescent="0.25">
      <c r="A177" s="9"/>
      <c r="B177" s="243" t="s">
        <v>2671</v>
      </c>
      <c r="C177" s="243"/>
      <c r="D177" s="243"/>
      <c r="E177" s="24">
        <v>0.02</v>
      </c>
      <c r="F177" s="170"/>
      <c r="G177" s="171" t="str">
        <f>IF(F177&gt;0,SUM(E177+F177),"")</f>
        <v/>
      </c>
      <c r="H177" s="5"/>
      <c r="I177" s="240" t="s">
        <v>2673</v>
      </c>
      <c r="J177" s="241"/>
      <c r="K177" s="241"/>
      <c r="L177" s="242"/>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3" t="s">
        <v>1165</v>
      </c>
      <c r="C178" s="243"/>
      <c r="D178" s="243"/>
      <c r="E178" s="24">
        <v>0.02</v>
      </c>
      <c r="F178" s="67"/>
      <c r="G178" s="155" t="str">
        <f>IF(F178&gt;0,SUM(E178+F178),"")</f>
        <v/>
      </c>
      <c r="H178" s="5"/>
      <c r="I178" s="240" t="s">
        <v>1169</v>
      </c>
      <c r="J178" s="241"/>
      <c r="K178" s="242"/>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3" t="s">
        <v>1166</v>
      </c>
      <c r="C179" s="243"/>
      <c r="D179" s="243"/>
      <c r="E179" s="24">
        <v>0.02</v>
      </c>
      <c r="F179" s="67"/>
      <c r="G179" s="155" t="str">
        <f>IF(F179&gt;0,SUM(E179+F179),"")</f>
        <v/>
      </c>
      <c r="H179" s="5"/>
      <c r="I179" s="240" t="s">
        <v>1170</v>
      </c>
      <c r="J179" s="241"/>
      <c r="K179" s="242"/>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3" t="s">
        <v>1167</v>
      </c>
      <c r="C180" s="243"/>
      <c r="D180" s="243"/>
      <c r="E180" s="24">
        <v>0.03</v>
      </c>
      <c r="F180" s="67"/>
      <c r="G180" s="155" t="str">
        <f>IF(F180&gt;0,SUM(E180+F180),"")</f>
        <v/>
      </c>
      <c r="H180" s="5"/>
      <c r="I180" s="240" t="s">
        <v>1171</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0" t="s">
        <v>1172</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44" t="s">
        <v>2633</v>
      </c>
      <c r="L183" s="244"/>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3"/>
      <c r="P186" s="76"/>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7" t="s">
        <v>2641</v>
      </c>
      <c r="C190" s="217"/>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3"/>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39" t="s">
        <v>2664</v>
      </c>
      <c r="C197" s="239"/>
      <c r="D197" s="239"/>
      <c r="E197" s="239"/>
      <c r="F197" s="239"/>
      <c r="G197" s="239"/>
      <c r="H197" s="239"/>
      <c r="I197" s="239"/>
      <c r="J197" s="239"/>
      <c r="K197" s="239"/>
      <c r="L197" s="239"/>
      <c r="M197" s="239"/>
      <c r="N197" s="239"/>
      <c r="O197" s="8"/>
    </row>
    <row r="198" spans="1:18" x14ac:dyDescent="0.25">
      <c r="A198" s="9"/>
      <c r="B198" s="214"/>
      <c r="C198" s="214"/>
      <c r="D198" s="214"/>
      <c r="E198" s="214"/>
      <c r="F198" s="214"/>
      <c r="G198" s="214"/>
      <c r="H198" s="214"/>
      <c r="I198" s="214"/>
      <c r="J198" s="214"/>
      <c r="K198" s="214"/>
      <c r="L198" s="214"/>
      <c r="M198" s="214"/>
      <c r="N198" s="214"/>
      <c r="O198" s="8"/>
    </row>
    <row r="199" spans="1:18" x14ac:dyDescent="0.25">
      <c r="A199" s="9"/>
      <c r="B199" s="215" t="s">
        <v>2653</v>
      </c>
      <c r="C199" s="216"/>
      <c r="D199" s="216"/>
      <c r="E199" s="216"/>
      <c r="F199" s="216"/>
      <c r="G199" s="216"/>
      <c r="H199" s="216"/>
      <c r="I199" s="216"/>
      <c r="J199" s="216"/>
      <c r="K199" s="216"/>
      <c r="L199" s="216"/>
      <c r="M199" s="216"/>
      <c r="N199" s="216"/>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44194.332840856485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2" t="str">
        <f>HYPERLINK("#Integrante_6!A109","CAPACIDAD RESIDUAL")</f>
        <v>CAPACIDAD RESIDUAL</v>
      </c>
      <c r="F8" s="263"/>
      <c r="G8" s="264"/>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2" t="str">
        <f>HYPERLINK("#Integrante_6!A162","TALENTO HUMANO")</f>
        <v>TALENTO HUMANO</v>
      </c>
      <c r="F9" s="263"/>
      <c r="G9" s="264"/>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2" t="str">
        <f>HYPERLINK("#Integrante_6!F162","INFRAESTRUCTURA")</f>
        <v>INFRAESTRUCTURA</v>
      </c>
      <c r="F10" s="263"/>
      <c r="G10" s="264"/>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59" t="s">
        <v>8</v>
      </c>
      <c r="M15" s="25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5"/>
      <c r="I20" s="141"/>
      <c r="J20" s="142"/>
      <c r="K20" s="143"/>
      <c r="L20" s="144"/>
      <c r="M20" s="144"/>
      <c r="N20" s="127">
        <f>+(M20-L20)/30</f>
        <v>0</v>
      </c>
      <c r="O20" s="130"/>
      <c r="U20" s="126"/>
      <c r="V20" s="105">
        <f ca="1">NOW()</f>
        <v>44194.332840856485</v>
      </c>
      <c r="W20" s="105">
        <f ca="1">NOW()</f>
        <v>44194.332840856485</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e">
        <f>VLOOKUP(B20,EAS!A2:B1439,2,0)</f>
        <v>#N/A</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26" t="s">
        <v>2665</v>
      </c>
      <c r="B163" s="227"/>
      <c r="C163" s="227"/>
      <c r="D163" s="227"/>
      <c r="E163" s="228"/>
      <c r="F163" s="229" t="s">
        <v>2666</v>
      </c>
      <c r="G163" s="229"/>
      <c r="H163" s="229"/>
      <c r="I163" s="226" t="s">
        <v>2635</v>
      </c>
      <c r="J163" s="227"/>
      <c r="K163" s="227"/>
      <c r="L163" s="227"/>
      <c r="M163" s="227"/>
      <c r="N163" s="227"/>
      <c r="O163" s="22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34" t="s">
        <v>2648</v>
      </c>
      <c r="J167" s="235"/>
      <c r="K167" s="235"/>
      <c r="L167" s="235"/>
      <c r="M167" s="235"/>
      <c r="N167" s="235"/>
      <c r="O167" s="236"/>
      <c r="U167" s="51"/>
    </row>
    <row r="168" spans="1:28" x14ac:dyDescent="0.25">
      <c r="A168" s="9"/>
      <c r="B168" s="204" t="s">
        <v>2663</v>
      </c>
      <c r="C168" s="204"/>
      <c r="D168" s="204"/>
      <c r="E168" s="8"/>
      <c r="F168" s="5"/>
      <c r="H168" s="81" t="s">
        <v>2662</v>
      </c>
      <c r="I168" s="234"/>
      <c r="J168" s="235"/>
      <c r="K168" s="235"/>
      <c r="L168" s="235"/>
      <c r="M168" s="235"/>
      <c r="N168" s="235"/>
      <c r="O168" s="236"/>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3"/>
      <c r="P172" s="76"/>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2671</v>
      </c>
      <c r="C176" s="190"/>
      <c r="D176" s="190"/>
      <c r="E176" s="190"/>
      <c r="F176" s="190"/>
      <c r="G176" s="190"/>
      <c r="H176" s="20"/>
      <c r="I176" s="197" t="s">
        <v>2675</v>
      </c>
      <c r="J176" s="198"/>
      <c r="K176" s="198"/>
      <c r="L176" s="198"/>
      <c r="M176" s="198"/>
      <c r="O176" s="177" t="str">
        <f>HYPERLINK("#Integrante_6!A1","INICIO")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2680</v>
      </c>
      <c r="O177" s="8"/>
      <c r="Q177" s="19"/>
      <c r="R177" s="19"/>
      <c r="S177" s="156"/>
      <c r="T177" s="19"/>
      <c r="U177" s="19"/>
      <c r="V177" s="19"/>
      <c r="W177" s="19"/>
      <c r="X177" s="19"/>
      <c r="Y177" s="19"/>
      <c r="Z177" s="19"/>
      <c r="AA177" s="19"/>
      <c r="AB177" s="19"/>
    </row>
    <row r="178" spans="1:28" ht="23.25" x14ac:dyDescent="0.25">
      <c r="A178" s="9"/>
      <c r="B178" s="194"/>
      <c r="C178" s="195"/>
      <c r="D178" s="196"/>
      <c r="E178" s="156" t="s">
        <v>2621</v>
      </c>
      <c r="F178" s="156" t="s">
        <v>2622</v>
      </c>
      <c r="G178" s="156" t="s">
        <v>2623</v>
      </c>
      <c r="H178" s="5"/>
      <c r="I178" s="194"/>
      <c r="J178" s="195"/>
      <c r="K178" s="195"/>
      <c r="L178" s="196"/>
      <c r="M178" s="252"/>
      <c r="O178" s="8"/>
      <c r="Q178" s="19"/>
      <c r="R178" s="19"/>
      <c r="S178" s="156" t="s">
        <v>2623</v>
      </c>
      <c r="T178" s="19"/>
      <c r="U178" s="19"/>
      <c r="V178" s="19"/>
      <c r="W178" s="19"/>
      <c r="X178" s="19"/>
      <c r="Y178" s="19"/>
      <c r="Z178" s="19"/>
      <c r="AA178" s="19"/>
      <c r="AB178" s="19"/>
    </row>
    <row r="179" spans="1:28" ht="23.25" x14ac:dyDescent="0.25">
      <c r="A179" s="9"/>
      <c r="B179" s="243" t="s">
        <v>2671</v>
      </c>
      <c r="C179" s="243"/>
      <c r="D179" s="243"/>
      <c r="E179" s="24">
        <v>0.02</v>
      </c>
      <c r="F179" s="170"/>
      <c r="G179" s="171" t="str">
        <f>IF(F179&gt;0,SUM(E179+F179),"")</f>
        <v/>
      </c>
      <c r="H179" s="5"/>
      <c r="I179" s="240" t="s">
        <v>2673</v>
      </c>
      <c r="J179" s="241"/>
      <c r="K179" s="241"/>
      <c r="L179" s="242"/>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3" t="s">
        <v>1165</v>
      </c>
      <c r="C180" s="243"/>
      <c r="D180" s="243"/>
      <c r="E180" s="24">
        <v>0.02</v>
      </c>
      <c r="F180" s="67"/>
      <c r="G180" s="155" t="str">
        <f>IF(F180&gt;0,SUM(E180+F180),"")</f>
        <v/>
      </c>
      <c r="H180" s="5"/>
      <c r="I180" s="240" t="s">
        <v>1169</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7"/>
      <c r="G181" s="155" t="str">
        <f>IF(F181&gt;0,SUM(E181+F181),"")</f>
        <v/>
      </c>
      <c r="H181" s="5"/>
      <c r="I181" s="240" t="s">
        <v>1170</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7"/>
      <c r="G182" s="155" t="str">
        <f>IF(F182&gt;0,SUM(E182+F182),"")</f>
        <v/>
      </c>
      <c r="H182" s="5"/>
      <c r="I182" s="240" t="s">
        <v>1171</v>
      </c>
      <c r="J182" s="241"/>
      <c r="K182" s="242"/>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44" t="s">
        <v>2633</v>
      </c>
      <c r="L185" s="244"/>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7" t="s">
        <v>2641</v>
      </c>
      <c r="C192" s="217"/>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39" t="s">
        <v>2664</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2020-12-29T13:00:05Z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