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8CDC3310-2933-4C66-BA19-A096A01EF5D3}"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<sst xmlns="http://schemas.openxmlformats.org/spreadsheetml/2006/main" count="4706" uniqueCount="2736">
  <si>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</si>
  <si>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</si>
  <si>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</si>
  <si>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</si>
  <si>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</si>
  <si>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</si>
  <si>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</si>
  <si>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</si>
  <si>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</si>
  <si>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</si>
  <si>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</si>
  <si>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</si>
  <si>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</si>
  <si>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</si>
  <si>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</si>
  <si>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</si>
  <si>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</si>
  <si>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</si>
  <si>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</si>
  <si>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</si>
  <si>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</si>
  <si>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</si>
  <si>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</si>
  <si>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</si>
  <si>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</si>
  <si>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</si>
  <si>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</si>
  <si>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</si>
  <si>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</si>
  <si>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</si>
  <si>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</si>
  <si>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</si>
  <si>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</si>
  <si>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</si>
  <si>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</si>
  <si>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</si>
  <si>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</si>
  <si>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</si>
  <si>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</si>
  <si>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</si>
  <si>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</si>
  <si>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</si>
  <si>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</si>
  <si>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</si>
  <si>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</si>
  <si>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</si>
  <si>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</si>
  <si>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</si>
  <si>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</si>
  <si>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</si>
  <si>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</si>
  <si>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</si>
  <si>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</si>
  <si>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</si>
  <si>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</si>
  <si>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</si>
  <si>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</si>
  <si>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</si>
  <si>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</si>
  <si>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</si>
  <si>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</si>
  <si>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</si>
  <si>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</si>
  <si>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</si>
  <si>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</si>
  <si>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</si>
  <si>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</si>
  <si>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</si>
  <si>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</si>
  <si>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</si>
  <si>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</si>
  <si>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</si>
  <si>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</si>
  <si>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</si>
  <si>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</si>
  <si>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</si>
  <si>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</si>
  <si>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</si>
  <si>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</si>
  <si>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</si>
  <si>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</si>
  <si>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</si>
  <si>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</si>
  <si>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</si>
  <si>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</si>
  <si>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</si>
  <si>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</si>
  <si>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</si>
  <si>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</si>
  <si>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</si>
  <si>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</si>
  <si>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</si>
  <si>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</si>
  <si>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</si>
  <si>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</si>
  <si>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</si>
  <si>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</si>
  <si>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</si>
  <si>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</si>
  <si>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</si>
  <si>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</si>
  <si>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</si>
  <si>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</si>
  <si>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</si>
  <si>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</si>
  <si>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</si>
  <si>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</si>
  <si>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</si>
  <si>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</si>
  <si>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</si>
  <si>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</si>
  <si>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</si>
  <si>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</si>
  <si>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</si>
  <si>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</si>
  <si>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</si>
  <si>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</si>
  <si>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</si>
  <si>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</si>
  <si>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</si>
  <si>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</si>
  <si>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</si>
  <si>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</si>
  <si>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</si>
  <si>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</si>
  <si>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</si>
  <si>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</si>
  <si>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</si>
  <si>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</si>
  <si>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</si>
  <si>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</si>
  <si>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</si>
  <si>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</si>
  <si>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</si>
  <si>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</si>
  <si>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</si>
  <si>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</si>
  <si>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</si>
  <si>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</si>
  <si>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</si>
  <si>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</si>
  <si>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</si>
  <si>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</si>
  <si>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</si>
  <si>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</si>
  <si>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</si>
  <si>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</si>
  <si>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</si>
  <si>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</si>
  <si>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</si>
  <si>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</si>
  <si>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</si>
  <si>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</si>
  <si>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</si>
  <si>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</si>
  <si>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</si>
  <si>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</si>
  <si>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</si>
  <si>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</si>
  <si>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</si>
  <si>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</si>
  <si>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</si>
  <si>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</si>
  <si>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</si>
  <si>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</si>
  <si>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</si>
  <si>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</si>
  <si>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</si>
  <si>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</si>
  <si>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</si>
  <si>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</si>
  <si>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</si>
  <si>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</si>
  <si>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</si>
  <si>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</si>
  <si>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</si>
  <si>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</si>
  <si>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</si>
  <si>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</si>
  <si>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</si>
  <si>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</si>
  <si>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</si>
  <si>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</si>
  <si>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</si>
  <si>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</si>
  <si>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</si>
  <si>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</si>
  <si>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</si>
  <si>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</si>
  <si>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</si>
  <si>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</si>
  <si>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</si>
  <si>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</si>
  <si>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</si>
  <si>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</si>
  <si>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</si>
  <si>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</si>
  <si>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</si>
  <si>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</si>
  <si>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</si>
  <si>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</si>
  <si>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</si>
  <si>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</si>
  <si>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</si>
  <si>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</si>
  <si>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</si>
  <si>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</si>
  <si>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</si>
  <si>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</si>
  <si>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</si>
  <si>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</si>
  <si>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</si>
  <si>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</si>
  <si>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</si>
  <si>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</si>
  <si>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</si>
  <si>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</si>
  <si>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</si>
  <si>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</si>
  <si>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</si>
  <si>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</si>
  <si>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</si>
  <si>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</si>
  <si>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</si>
  <si>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</si>
  <si>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</si>
  <si>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</si>
  <si>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</si>
  <si>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</si>
  <si>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</si>
  <si>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</si>
  <si>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</si>
  <si>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</si>
  <si>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</si>
  <si>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</si>
  <si>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</si>
  <si>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</si>
  <si>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</si>
  <si>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</si>
  <si>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</si>
  <si>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</si>
  <si>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</si>
  <si>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</si>
  <si>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</si>
  <si>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</si>
  <si>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</si>
  <si>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</si>
  <si>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</si>
  <si>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</si>
  <si>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</si>
  <si>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</si>
  <si>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</si>
  <si>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</si>
  <si>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</si>
  <si>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</si>
  <si>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</si>
  <si>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</si>
  <si>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</si>
  <si>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</si>
  <si>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</si>
  <si>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</si>
  <si>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</si>
  <si>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</si>
  <si>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</si>
  <si>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</si>
  <si>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</si>
  <si>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</si>
  <si>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</si>
  <si>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</si>
  <si>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</si>
  <si>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</si>
  <si>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</si>
  <si>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</si>
  <si>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</si>
  <si>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</si>
  <si>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</si>
  <si>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</si>
  <si>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</si>
  <si>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</si>
  <si>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</si>
  <si>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</si>
  <si>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</si>
  <si>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</si>
  <si>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</si>
  <si>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</si>
  <si>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</si>
  <si>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</si>
  <si>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</si>
  <si>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</si>
  <si>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</si>
  <si>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</si>
  <si>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</si>
  <si>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</si>
  <si>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</si>
  <si>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</si>
  <si>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</si>
  <si>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</si>
  <si>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</si>
  <si>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</si>
  <si>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</si>
  <si>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</si>
  <si>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</si>
  <si>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</si>
  <si>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</si>
  <si>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</si>
  <si>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</si>
  <si>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</si>
  <si>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</si>
  <si>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</si>
  <si>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</si>
  <si>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</si>
  <si>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</si>
  <si>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</si>
  <si>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</si>
  <si>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</si>
  <si>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</si>
  <si>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</si>
  <si>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</si>
  <si>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</si>
  <si>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</si>
  <si>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</si>
  <si>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</si>
  <si>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</si>
  <si>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</si>
  <si>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</si>
  <si>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</si>
  <si>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</si>
  <si>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</si>
  <si>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</si>
  <si>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</si>
  <si>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</si>
  <si>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</si>
  <si>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</si>
  <si>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</si>
  <si>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</si>
  <si>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</si>
  <si>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</si>
  <si>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</si>
  <si>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</si>
  <si>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</si>
  <si>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</si>
  <si>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</si>
  <si>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</si>
  <si>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</si>
  <si>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</si>
  <si>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</si>
  <si>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</si>
  <si>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</si>
  <si>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</si>
  <si>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</si>
  <si>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</si>
  <si>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</si>
  <si>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</si>
  <si>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</si>
  <si>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</si>
  <si>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</si>
  <si>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</si>
  <si>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</si>
  <si>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</si>
  <si>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</si>
  <si>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</si>
  <si>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</si>
  <si>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</si>
  <si>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</si>
  <si>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</si>
  <si>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</si>
  <si>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</si>
  <si>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</si>
  <si>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</si>
  <si>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</si>
  <si>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</si>
  <si>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</si>
  <si>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</si>
  <si>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</si>
  <si>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</si>
  <si>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</si>
  <si>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</si>
  <si>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</si>
  <si>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</si>
  <si>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</si>
  <si>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</si>
  <si>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</si>
  <si>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</si>
  <si>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</si>
  <si>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</si>
  <si>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</si>
  <si>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</si>
  <si>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</si>
  <si>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</si>
  <si>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</si>
  <si>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</si>
  <si>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</si>
  <si>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</si>
  <si>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</si>
  <si>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</si>
  <si>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</si>
  <si>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</si>
  <si>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</si>
  <si>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</si>
  <si>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</si>
  <si>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</si>
  <si>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</si>
  <si>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</si>
  <si>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</si>
  <si>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</si>
  <si>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</si>
  <si>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</si>
  <si>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</si>
  <si>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</si>
  <si>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</si>
  <si>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</si>
  <si>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</si>
  <si>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</si>
  <si>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</si>
  <si>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</si>
  <si>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</si>
  <si>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</si>
  <si>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</si>
  <si>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</si>
  <si>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</si>
  <si>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</si>
  <si>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</si>
  <si>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</si>
  <si>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</si>
  <si>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</si>
  <si>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</si>
  <si>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</si>
  <si>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</si>
  <si>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</si>
  <si>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</si>
  <si>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</si>
  <si>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</si>
  <si>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</si>
  <si>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</si>
  <si>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</si>
  <si>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</si>
  <si>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</si>
  <si>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</si>
  <si>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</si>
  <si>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</si>
  <si>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</si>
  <si>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</si>
  <si>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</si>
  <si>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</si>
  <si>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</si>
  <si>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</si>
  <si>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</si>
  <si>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</si>
  <si>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</si>
  <si>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</si>
  <si>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</si>
  <si>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</si>
  <si>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</si>
  <si>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</si>
  <si>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</si>
  <si>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</si>
  <si>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</si>
  <si>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</si>
  <si>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</si>
  <si>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</si>
  <si>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</si>
  <si>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</si>
  <si>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</si>
  <si>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</si>
  <si>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</si>
  <si>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</si>
  <si>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</si>
  <si>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</si>
  <si>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</si>
  <si>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</si>
  <si>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</si>
  <si>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</si>
  <si>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</si>
  <si>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</si>
  <si>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</si>
  <si>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</si>
  <si>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</si>
  <si>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</si>
  <si>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</si>
  <si>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</si>
  <si>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</si>
  <si>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</si>
  <si>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</si>
  <si>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</si>
  <si>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</si>
  <si>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</si>
  <si>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</si>
  <si>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</si>
  <si>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</si>
  <si>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</si>
  <si>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</si>
  <si>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</si>
  <si>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</si>
  <si>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</si>
  <si>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</si>
  <si>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</si>
  <si>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</si>
  <si>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</si>
  <si>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</si>
  <si>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</si>
  <si>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</si>
  <si>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</si>
  <si>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</si>
  <si>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</si>
  <si>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</si>
  <si>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</si>
  <si>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</si>
  <si>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</si>
  <si>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</si>
  <si>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</si>
  <si>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</si>
  <si>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</si>
  <si>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</si>
  <si>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</si>
  <si>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</si>
  <si>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</si>
  <si>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</si>
  <si>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</si>
  <si>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</si>
  <si>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</si>
  <si>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</si>
  <si>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</si>
  <si>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</si>
  <si>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</si>
  <si>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</si>
  <si>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</si>
  <si>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</si>
  <si>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</si>
  <si>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</si>
  <si>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</si>
  <si>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</si>
  <si>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</si>
  <si>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</si>
  <si>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</si>
  <si>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</si>
  <si>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</si>
  <si>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</si>
  <si>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</si>
  <si>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</si>
  <si>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</si>
  <si>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</si>
  <si>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</si>
  <si>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</si>
  <si>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</si>
  <si>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</si>
  <si>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</si>
  <si>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</si>
  <si>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</si>
  <si>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</si>
  <si>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</si>
  <si>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</si>
  <si>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</si>
  <si>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</si>
  <si>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</si>
  <si>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</si>
  <si>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</si>
  <si>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</si>
  <si>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</si>
  <si>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</si>
  <si>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</si>
  <si>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</si>
  <si>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</si>
  <si>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</si>
  <si>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</si>
  <si>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</si>
  <si>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</si>
  <si>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</si>
  <si>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</si>
  <si>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</si>
  <si>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</si>
  <si>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</si>
  <si>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</si>
  <si>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</si>
  <si>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</si>
  <si>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</si>
  <si>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</si>
  <si>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</si>
  <si>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</si>
  <si>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</si>
  <si>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</si>
  <si>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</si>
  <si>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</si>
  <si>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</si>
  <si>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</si>
  <si>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</si>
  <si>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</si>
  <si>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</si>
  <si>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</si>
  <si>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</si>
  <si>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</si>
  <si>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</si>
  <si>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</si>
  <si>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</si>
  <si>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</si>
  <si>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</si>
  <si>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</si>
  <si>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</si>
  <si>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</si>
  <si>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</si>
  <si>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</si>
  <si>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</si>
  <si>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</si>
  <si>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</si>
  <si>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</si>
  <si>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</si>
  <si>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</si>
  <si>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</si>
  <si>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</si>
  <si>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</si>
  <si>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</si>
  <si>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</si>
  <si>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</si>
  <si>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</si>
  <si>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</si>
  <si>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</si>
  <si>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</si>
  <si>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</si>
  <si>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</si>
  <si>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</si>
  <si>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</si>
  <si>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</si>
  <si>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</si>
  <si>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</si>
  <si>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</si>
  <si>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</si>
  <si>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</si>
  <si>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</si>
  <si>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</si>
  <si>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</si>
  <si>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</si>
  <si>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</si>
  <si>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</si>
  <si>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</si>
  <si>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</si>
  <si>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</si>
  <si>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</si>
  <si>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</si>
  <si>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</si>
  <si>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</si>
  <si>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</si>
  <si>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</si>
  <si>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</si>
  <si>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</si>
  <si>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</si>
  <si>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</si>
  <si>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</si>
  <si>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</si>
  <si>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</si>
  <si>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</si>
  <si>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</si>
  <si>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</si>
  <si>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</si>
  <si>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</si>
  <si>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</si>
  <si>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</si>
  <si>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</si>
  <si>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</si>
  <si>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</si>
  <si>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</si>
  <si>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</si>
  <si>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</si>
  <si>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</si>
  <si>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</si>
  <si>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</si>
  <si>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</si>
  <si>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</si>
  <si>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</si>
  <si>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</si>
  <si>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</si>
  <si>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</si>
  <si>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</si>
  <si>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</si>
  <si>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</si>
  <si>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</si>
  <si>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</si>
  <si>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</si>
  <si>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</si>
  <si>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</si>
  <si>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</si>
  <si>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</si>
  <si>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</si>
  <si>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</si>
  <si>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</si>
  <si>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</si>
  <si>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</si>
  <si>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</si>
  <si>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</si>
  <si>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</si>
  <si>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</si>
  <si>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</si>
  <si>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</si>
  <si>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</si>
  <si>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</si>
  <si>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</si>
  <si>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</si>
  <si>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</si>
  <si>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</si>
  <si>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</si>
  <si>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</si>
  <si>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</si>
  <si>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</si>
  <si>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</si>
  <si>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</si>
  <si>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</si>
  <si>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</si>
  <si>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</si>
  <si>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</si>
  <si>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</si>
  <si>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</si>
  <si>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</si>
  <si>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</si>
  <si>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</si>
  <si>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</si>
  <si>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</si>
  <si>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</si>
  <si>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</si>
  <si>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</si>
  <si>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</si>
  <si>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</si>
  <si>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</si>
  <si>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</si>
  <si>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</si>
  <si>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</si>
  <si>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</si>
  <si>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</si>
  <si>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</si>
  <si>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</si>
  <si>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</si>
  <si>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</si>
  <si>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</si>
  <si>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</si>
  <si>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</si>
  <si>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</si>
  <si>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</si>
  <si>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</si>
  <si>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</si>
  <si>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</si>
  <si>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</si>
  <si>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</si>
  <si>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</si>
  <si>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</si>
  <si>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</si>
  <si>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</si>
  <si>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</si>
  <si>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</si>
  <si>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</si>
  <si>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</si>
  <si>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</si>
  <si>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</si>
  <si>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</si>
  <si>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</si>
  <si>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</si>
  <si>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</si>
  <si>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</si>
  <si>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</si>
  <si>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</si>
  <si>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</si>
  <si>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</si>
  <si>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</si>
  <si>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</si>
  <si>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</si>
  <si>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</si>
  <si>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</si>
  <si>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</si>
  <si>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</si>
  <si>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</si>
  <si>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</si>
  <si>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</si>
  <si>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</si>
  <si>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</si>
  <si>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</si>
  <si>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</si>
  <si>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</si>
  <si>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</si>
  <si>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</si>
  <si>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</si>
  <si>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</si>
  <si>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</si>
  <si>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</si>
  <si>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</si>
  <si>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</si>
  <si>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</si>
  <si>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</si>
  <si>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</si>
  <si>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</si>
  <si>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</si>
  <si>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</si>
  <si>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</si>
  <si>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</si>
  <si>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</si>
  <si>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</si>
  <si>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</si>
  <si>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</si>
  <si>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</si>
  <si>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</si>
  <si>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</si>
  <si>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</si>
  <si>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</si>
  <si>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</si>
  <si>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</si>
  <si>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</si>
  <si>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</si>
  <si>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</si>
  <si>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</si>
  <si>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</si>
  <si>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</si>
  <si>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</si>
  <si>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</si>
  <si>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</si>
  <si>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</si>
  <si>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</si>
  <si>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</si>
  <si>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</si>
  <si>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</si>
  <si>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</si>
  <si>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</si>
  <si>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</si>
  <si>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</si>
  <si>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</si>
  <si>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</si>
  <si>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</si>
  <si>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</si>
  <si>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</si>
  <si>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</si>
  <si>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</si>
  <si>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</si>
  <si>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</si>
  <si>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</si>
  <si>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</si>
  <si>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</si>
  <si>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</si>
  <si>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</si>
  <si>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</si>
  <si>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</si>
  <si>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</si>
  <si>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</si>
  <si>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</si>
  <si>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</si>
  <si>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</si>
  <si>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</si>
  <si>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</si>
  <si>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</si>
  <si>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</si>
  <si>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</si>
  <si>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</si>
  <si>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</si>
  <si>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</si>
  <si>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</si>
  <si>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</si>
  <si>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</si>
  <si>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</si>
  <si>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</si>
  <si>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</si>
  <si>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</si>
  <si>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</si>
  <si>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</si>
  <si>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</si>
  <si>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</si>
  <si>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</si>
  <si>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</si>
  <si>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</si>
  <si>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</si>
  <si>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</si>
  <si>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</si>
  <si>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</si>
  <si>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</si>
  <si>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</si>
  <si>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</si>
  <si>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</si>
  <si>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</si>
  <si>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</si>
  <si>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</si>
  <si>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</si>
  <si>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</si>
  <si>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</si>
  <si>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</si>
  <si>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</si>
  <si>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</si>
  <si>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</si>
  <si>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</si>
  <si>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</si>
  <si>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</si>
  <si>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</si>
  <si>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</si>
  <si>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</si>
  <si>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</si>
  <si>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</si>
  <si>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</si>
  <si>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</si>
  <si>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</si>
  <si>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</si>
  <si>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</si>
  <si>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</si>
  <si>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</si>
  <si>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</si>
  <si>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</si>
  <si>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</si>
  <si>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</si>
  <si>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</si>
  <si>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</si>
  <si>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</si>
  <si>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</si>
  <si>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</si>
  <si>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</si>
  <si>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</si>
  <si>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</si>
  <si>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</si>
  <si>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</si>
  <si>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</si>
  <si>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</si>
  <si>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</si>
  <si>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</si>
  <si>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</si>
  <si>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</si>
  <si>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</si>
  <si>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</si>
  <si>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</si>
  <si>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</si>
  <si>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</si>
  <si>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</si>
  <si>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</si>
  <si>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</si>
  <si>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</si>
  <si>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</si>
  <si>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</si>
  <si>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</si>
  <si>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</si>
  <si>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</si>
  <si>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</si>
  <si>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</si>
  <si>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</si>
  <si>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</si>
  <si>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</si>
  <si>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</si>
  <si>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</si>
  <si>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</si>
  <si>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</si>
  <si>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</si>
  <si>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</si>
  <si>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</si>
  <si>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</si>
  <si>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</si>
  <si>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</si>
  <si>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</si>
  <si>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</si>
  <si>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</si>
  <si>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</si>
  <si>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</si>
  <si>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</si>
  <si>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</si>
  <si>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</si>
  <si>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</si>
  <si>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</si>
  <si>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</si>
  <si>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</si>
  <si>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</si>
  <si>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</si>
  <si>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</si>
  <si>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</si>
  <si>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</si>
  <si>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</si>
  <si>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</si>
  <si>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</si>
  <si>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</si>
  <si>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</si>
  <si>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</si>
  <si>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</si>
  <si>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</si>
  <si>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</si>
  <si>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</si>
  <si>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</si>
  <si>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</si>
  <si>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</si>
  <si>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</si>
  <si>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</si>
  <si>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</si>
  <si>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</si>
  <si>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</si>
  <si>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</si>
  <si>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</si>
  <si>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</si>
  <si>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</si>
  <si>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</si>
  <si>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</si>
  <si>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</si>
  <si>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</si>
  <si>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</si>
  <si>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</si>
  <si>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</si>
  <si>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</si>
  <si>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</si>
  <si>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</si>
  <si>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</si>
  <si>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</si>
  <si>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</si>
  <si>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</si>
  <si>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</si>
  <si>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</si>
  <si>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</si>
  <si>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</si>
  <si>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</si>
  <si>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</si>
  <si>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</si>
  <si>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</si>
  <si>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</si>
  <si>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</si>
  <si>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</si>
  <si>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</si>
  <si>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</si>
  <si>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</si>
  <si>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</si>
  <si>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</si>
  <si>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</si>
  <si>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</si>
  <si>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</si>
  <si>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</si>
  <si>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</si>
  <si>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</si>
  <si>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</si>
  <si>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</si>
  <si>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</si>
  <si>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</si>
  <si>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</si>
  <si>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</si>
  <si>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</si>
  <si>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</si>
  <si>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</si>
  <si>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</si>
  <si>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</si>
  <si>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</si>
  <si>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</si>
  <si>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</si>
  <si>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</si>
  <si>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</si>
  <si>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</si>
  <si>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</si>
  <si>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</si>
  <si>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</si>
  <si>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</si>
  <si>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</si>
  <si>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</si>
  <si>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</si>
  <si>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</si>
  <si>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</si>
  <si>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</si>
  <si>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</si>
  <si>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</si>
  <si>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</si>
  <si>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</si>
  <si>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</si>
  <si>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</si>
  <si>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</si>
  <si>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</si>
  <si>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</si>
  <si>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</si>
  <si>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</si>
  <si>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</si>
  <si>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</si>
  <si>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</si>
  <si>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</si>
  <si>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</si>
  <si>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</si>
  <si>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</si>
  <si>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</si>
  <si>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</si>
  <si>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</si>
  <si>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</si>
  <si>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</si>
  <si>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</si>
  <si>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</si>
  <si>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</si>
  <si>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</si>
  <si>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</si>
  <si>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</si>
  <si>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</si>
  <si>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</si>
  <si>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</si>
  <si>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</si>
  <si>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</si>
  <si>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</si>
  <si>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</si>
  <si>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</si>
  <si>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</si>
  <si>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</si>
  <si>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</si>
  <si>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</si>
  <si>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</si>
  <si>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</si>
  <si>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</si>
  <si>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</si>
  <si>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</si>
  <si>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</si>
  <si>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</si>
  <si>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</si>
  <si>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</si>
  <si>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</si>
  <si>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</si>
  <si>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</si>
  <si>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</si>
  <si>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</si>
  <si>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</si>
  <si>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</si>
  <si>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</si>
  <si>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</si>
  <si>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</si>
  <si>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</si>
  <si>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</si>
  <si>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</si>
  <si>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</si>
  <si>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</si>
  <si>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</si>
  <si>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</si>
  <si>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</si>
  <si>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</si>
  <si>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</si>
  <si>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</si>
  <si>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</si>
  <si>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</si>
  <si>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</si>
  <si>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</si>
  <si>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</si>
  <si>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</si>
  <si>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</si>
  <si>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</si>
  <si>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</si>
  <si>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</si>
  <si>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</si>
  <si>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</si>
  <si>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</si>
  <si>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</si>
  <si>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</si>
  <si>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</si>
  <si>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</si>
  <si>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</si>
  <si>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</si>
  <si>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</si>
  <si>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</si>
  <si>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</si>
  <si>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</si>
  <si>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</si>
  <si>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</si>
  <si>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</si>
  <si>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</si>
  <si>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</si>
  <si>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</si>
  <si>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</si>
  <si>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</si>
  <si>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</si>
  <si>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</si>
  <si>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</si>
  <si>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</si>
  <si>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</si>
  <si>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</si>
  <si>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</si>
  <si>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</si>
  <si>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</si>
  <si>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</si>
  <si>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</si>
  <si>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</si>
  <si>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</si>
  <si>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</si>
  <si>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</si>
  <si>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</si>
  <si>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</si>
  <si>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</si>
  <si>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</si>
  <si>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</si>
  <si>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</si>
  <si>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</si>
  <si>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</si>
  <si>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</si>
  <si>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</si>
  <si>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</si>
  <si>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</si>
  <si>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</si>
  <si>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</si>
  <si>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</si>
  <si>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</si>
  <si>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</si>
  <si>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</si>
  <si>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</si>
  <si>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</si>
  <si>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</si>
  <si>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</si>
  <si>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</si>
  <si>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</si>
  <si>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</si>
  <si>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</si>
  <si>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</si>
  <si>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</si>
  <si>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</si>
  <si>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</si>
  <si>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</si>
  <si>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</si>
  <si>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</si>
  <si>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</si>
  <si>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</si>
  <si>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</si>
  <si>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</si>
  <si>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</si>
  <si>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</si>
  <si>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</si>
  <si>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</si>
  <si>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</si>
  <si>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</si>
  <si>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</si>
  <si>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</si>
  <si>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</si>
  <si>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</si>
  <si>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</si>
  <si>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</si>
  <si>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</si>
  <si>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</si>
  <si>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</si>
  <si>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</si>
  <si>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</si>
  <si>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</si>
  <si>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</si>
  <si>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</si>
  <si>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</si>
  <si>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</si>
  <si>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</si>
  <si>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</si>
  <si>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</si>
  <si>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</si>
  <si>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</si>
  <si>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</si>
  <si>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</si>
  <si>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</si>
  <si>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</si>
  <si>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</si>
  <si>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</si>
  <si>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</si>
  <si>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</si>
  <si>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</si>
  <si>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</si>
  <si>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</si>
  <si>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</si>
  <si>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</si>
  <si>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</si>
  <si>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</si>
  <si>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</si>
  <si>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</si>
  <si>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</si>
  <si>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</si>
  <si>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</si>
  <si>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</si>
  <si>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</si>
  <si>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</si>
  <si>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</si>
  <si>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</si>
  <si>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</si>
  <si>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</si>
  <si>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</si>
  <si>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</si>
  <si>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</si>
  <si>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</si>
  <si>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</si>
  <si>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</si>
  <si>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</si>
  <si>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</si>
  <si>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</si>
  <si>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</si>
  <si>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</si>
  <si>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</si>
  <si>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</si>
  <si>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</si>
  <si>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</si>
  <si>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</si>
  <si>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</si>
  <si>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</si>
  <si>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</si>
  <si>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</si>
  <si>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</si>
  <si>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</si>
  <si>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</si>
  <si>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</si>
  <si>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</si>
  <si>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</si>
  <si>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</si>
  <si>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</si>
  <si>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</si>
  <si>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</si>
  <si>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</si>
  <si>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</si>
  <si>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</si>
  <si>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</si>
  <si>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</si>
  <si>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</si>
  <si>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</si>
  <si>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</si>
  <si>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</si>
  <si>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</si>
  <si>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</si>
  <si>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</si>
  <si>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</si>
  <si>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</si>
  <si>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</si>
  <si>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</si>
  <si>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</si>
  <si>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</si>
  <si>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</si>
  <si>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</si>
  <si>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</si>
  <si>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</si>
  <si>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</si>
  <si>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</si>
  <si>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</si>
  <si>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</si>
  <si>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</si>
  <si>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</si>
  <si>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</si>
  <si>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</si>
  <si>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</si>
  <si>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</si>
  <si>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</si>
  <si>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</si>
  <si>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</si>
  <si>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</si>
  <si>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</si>
  <si>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</si>
  <si>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</si>
  <si>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</si>
  <si>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</si>
  <si>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</si>
  <si>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</si>
  <si>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</si>
  <si>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</si>
  <si>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</si>
  <si>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</si>
  <si>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</si>
  <si>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</si>
  <si>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</si>
  <si>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</si>
  <si>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</si>
  <si>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</si>
  <si>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</si>
  <si>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</si>
  <si>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</si>
  <si>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</si>
  <si>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</si>
  <si>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</si>
  <si>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</si>
  <si>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</si>
  <si>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</si>
  <si>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</si>
  <si>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</si>
  <si>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</si>
  <si>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</si>
  <si>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</si>
  <si>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</si>
  <si>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</si>
  <si>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</si>
  <si>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</si>
  <si>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</si>
  <si>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</si>
  <si>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</si>
  <si>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</si>
  <si>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</si>
  <si>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</si>
  <si>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</si>
  <si>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</si>
  <si>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</si>
  <si>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</si>
  <si>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</si>
  <si>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</si>
  <si>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</si>
  <si>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</si>
  <si>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</si>
  <si>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</si>
  <si>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</si>
  <si>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</si>
  <si>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</si>
  <si>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</si>
  <si>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</si>
  <si>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</si>
  <si>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</si>
  <si>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</si>
  <si>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</si>
  <si>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</si>
  <si>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</si>
  <si>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</si>
  <si>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</si>
  <si>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</si>
  <si>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</si>
  <si>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</si>
  <si>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</si>
  <si>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</si>
  <si>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</si>
  <si>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</si>
  <si>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</si>
  <si>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</si>
  <si>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</si>
  <si>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</si>
  <si>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</si>
  <si>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</si>
  <si>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</si>
  <si>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</si>
  <si>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</si>
  <si>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</si>
  <si>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</si>
  <si>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</si>
  <si>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</si>
  <si>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</si>
  <si>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</si>
  <si>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</si>
  <si>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</si>
  <si>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</si>
  <si>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</si>
  <si>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</si>
  <si>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</si>
  <si>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</si>
  <si>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</si>
  <si>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</si>
  <si>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</si>
  <si>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</si>
  <si>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</si>
  <si>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</si>
  <si>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</si>
  <si>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</si>
  <si>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</si>
  <si>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</si>
  <si>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</si>
  <si>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</si>
  <si>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</si>
  <si>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</si>
  <si>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</si>
  <si>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</si>
  <si>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</si>
  <si>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</si>
  <si>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</si>
  <si>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</si>
  <si>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</si>
  <si>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</si>
  <si>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</si>
  <si>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</si>
  <si>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</si>
  <si>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</si>
  <si>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</si>
  <si>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</si>
  <si>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</si>
  <si>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</si>
  <si>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</si>
  <si>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</si>
  <si>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</si>
  <si>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</si>
  <si>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</si>
  <si>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</si>
  <si>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</si>
  <si>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</si>
  <si>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</si>
  <si>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</si>
  <si>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</si>
  <si>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</si>
  <si>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</si>
  <si>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</si>
  <si>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</si>
  <si>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</si>
  <si>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</si>
  <si>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</si>
  <si>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</si>
  <si>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</si>
  <si>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</si>
  <si>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</si>
  <si>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</si>
  <si>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</si>
  <si>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</si>
  <si>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</si>
  <si>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</si>
  <si>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</si>
  <si>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</si>
  <si>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</si>
  <si>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</si>
  <si>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</si>
  <si>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</si>
  <si>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</si>
  <si>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</si>
  <si>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</si>
  <si>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</si>
  <si>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</si>
  <si>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</si>
  <si>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</si>
  <si>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</si>
  <si>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</si>
  <si>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</si>
  <si>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</si>
  <si>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</si>
  <si>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</si>
  <si>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</si>
  <si>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</si>
  <si>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</si>
  <si>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</si>
  <si>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</si>
  <si>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</si>
  <si>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</si>
  <si>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</si>
  <si>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</si>
  <si>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</si>
  <si>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</si>
  <si>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</si>
  <si>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</si>
  <si>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</si>
  <si>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</si>
  <si>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</si>
  <si>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</si>
  <si>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</si>
  <si>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</si>
  <si>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</si>
  <si>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</si>
  <si>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</si>
  <si>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</si>
  <si>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</si>
  <si>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</si>
  <si>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</si>
  <si>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</si>
  <si>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</si>
  <si>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</si>
  <si>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</si>
  <si>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</si>
  <si>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</si>
  <si>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</si>
  <si>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</si>
  <si>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</si>
  <si>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</si>
  <si>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</si>
  <si>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</si>
  <si>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</si>
  <si>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</si>
  <si>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</si>
  <si>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</si>
  <si>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</si>
  <si>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</si>
  <si>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</si>
  <si>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</si>
  <si>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</si>
  <si>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</si>
  <si>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</si>
  <si>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</si>
  <si>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</si>
  <si>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</si>
  <si>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</si>
  <si>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</si>
  <si>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</si>
  <si>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</si>
  <si>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</si>
  <si>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</si>
  <si>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</si>
  <si>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</si>
  <si>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</si>
  <si>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</si>
  <si>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</si>
  <si>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</si>
  <si>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</si>
  <si>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</si>
  <si>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</si>
  <si>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</si>
  <si>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</si>
  <si>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</si>
  <si>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</si>
  <si>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</si>
  <si>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</si>
  <si>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</si>
  <si>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</si>
  <si>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</si>
  <si>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</si>
  <si>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</si>
  <si>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</si>
  <si>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</si>
  <si>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</si>
  <si>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</si>
  <si>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</si>
  <si>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</si>
  <si>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</si>
  <si>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</si>
  <si>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</si>
  <si>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</si>
  <si>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</si>
  <si>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</si>
  <si>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</si>
  <si>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</si>
  <si>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</si>
  <si>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</si>
  <si>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</si>
  <si>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</si>
  <si>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</si>
  <si>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</si>
  <si>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</si>
  <si>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</si>
  <si>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</si>
  <si>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</si>
  <si>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</si>
  <si>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</si>
  <si>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</si>
  <si>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</si>
  <si>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</si>
  <si>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</si>
  <si>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</si>
  <si>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</si>
  <si>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</si>
  <si>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</si>
  <si>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</si>
  <si>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</si>
  <si>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</si>
  <si>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</si>
  <si>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</si>
  <si>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</si>
  <si>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</si>
  <si>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</si>
  <si>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</si>
  <si>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</si>
  <si>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</si>
  <si>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</si>
  <si>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</si>
  <si>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</si>
  <si>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</si>
  <si>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</si>
  <si>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</si>
  <si>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</si>
  <si>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</si>
  <si>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</si>
  <si>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</si>
  <si>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</si>
  <si>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</si>
  <si>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</si>
  <si>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</si>
  <si>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</si>
  <si>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</si>
  <si>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</si>
  <si>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</si>
  <si>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</si>
  <si>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</si>
  <si>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</si>
  <si>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</si>
  <si>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</si>
  <si>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</si>
  <si>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</si>
  <si>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</si>
  <si>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</si>
  <si>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</si>
  <si>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</si>
  <si>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</si>
  <si>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</si>
  <si>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</si>
  <si>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</si>
  <si>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</si>
  <si>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</si>
  <si>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</si>
  <si>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</si>
  <si>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</si>
  <si>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</si>
  <si>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</si>
  <si>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</si>
  <si>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</si>
  <si>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</si>
  <si>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</si>
  <si>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</si>
  <si>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</si>
  <si>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</si>
  <si>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</si>
  <si>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</si>
  <si>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</si>
  <si>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</si>
  <si>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</si>
  <si>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</si>
  <si>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</si>
  <si>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</si>
  <si>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</si>
  <si>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</si>
  <si>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</si>
  <si>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</si>
  <si>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</si>
  <si>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</si>
  <si>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</si>
  <si>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</si>
  <si>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</si>
  <si>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</si>
  <si>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</si>
  <si>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</si>
  <si>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</si>
  <si>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</si>
  <si>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</si>
  <si>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</si>
  <si>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</si>
  <si>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</si>
  <si>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</si>
  <si>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</si>
  <si>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</si>
  <si>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</si>
  <si>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</si>
  <si>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</si>
  <si>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</si>
  <si>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</si>
  <si>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</si>
  <si>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</si>
  <si>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</si>
  <si>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</si>
  <si>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</si>
  <si>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</si>
  <si>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</si>
  <si>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</si>
  <si>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</si>
  <si>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</si>
  <si>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</si>
  <si>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</si>
  <si>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</si>
  <si>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</si>
  <si>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</si>
  <si>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</si>
  <si>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</si>
  <si>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</si>
  <si>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</si>
  <si>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</si>
  <si>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</si>
  <si>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</si>
  <si>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</si>
  <si>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</si>
  <si>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</si>
  <si>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</si>
  <si>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</si>
  <si>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</si>
  <si>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</si>
  <si>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</si>
  <si>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</si>
  <si>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</si>
  <si>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</si>
  <si>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</si>
  <si>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</si>
  <si>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</si>
  <si>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</si>
  <si>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</si>
  <si>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</si>
  <si>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</si>
  <si>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</si>
  <si>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</si>
  <si>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</si>
  <si>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</si>
  <si>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</si>
  <si>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</si>
  <si>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</si>
  <si>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</si>
  <si>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</si>
  <si>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</si>
  <si>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</si>
  <si>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</si>
  <si>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</si>
  <si>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</si>
  <si>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</si>
  <si>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</si>
  <si>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</si>
  <si>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</si>
  <si>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</si>
  <si>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</si>
  <si>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</si>
  <si>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</si>
  <si>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</si>
  <si>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</si>
  <si>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</si>
  <si>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</si>
  <si>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</si>
  <si>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</si>
  <si>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</si>
  <si>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</si>
  <si>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</si>
  <si>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</si>
  <si>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</si>
  <si>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</si>
  <si>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</si>
  <si>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</si>
  <si>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</si>
  <si>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</si>
  <si>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</si>
  <si>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</si>
  <si>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</si>
  <si>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</si>
  <si>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</si>
  <si>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</si>
  <si>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</si>
  <si>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</si>
  <si>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</si>
  <si>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</si>
  <si>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</si>
  <si>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</si>
  <si>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</si>
  <si>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</si>
  <si>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</si>
  <si>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</si>
  <si>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</si>
  <si>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</si>
  <si>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</si>
  <si>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</si>
  <si>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</si>
  <si>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</si>
  <si>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</si>
  <si>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</si>
  <si>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</si>
  <si>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</si>
  <si>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</si>
  <si>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</si>
  <si>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</si>
  <si>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</si>
  <si>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</si>
  <si>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</si>
  <si>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</si>
  <si>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</si>
  <si>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</si>
  <si>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</si>
  <si>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</si>
  <si>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</si>
  <si>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</si>
  <si>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</si>
  <si>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</si>
  <si>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</si>
  <si>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</si>
  <si>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</si>
  <si>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</si>
  <si>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</si>
  <si>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</si>
  <si>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</si>
  <si>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</si>
  <si>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</si>
  <si>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</si>
  <si>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</si>
  <si>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</si>
  <si>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</si>
  <si>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</si>
  <si>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</si>
  <si>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</si>
  <si>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</si>
  <si>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</si>
  <si>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</si>
  <si>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</si>
  <si>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</si>
  <si>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</si>
  <si>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</si>
  <si>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</si>
  <si>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</si>
  <si>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</si>
  <si>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</si>
  <si>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</si>
  <si>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</si>
  <si>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</si>
  <si>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</si>
  <si>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</si>
  <si>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</si>
  <si>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</si>
  <si>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</si>
  <si>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</si>
  <si>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</si>
  <si>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</si>
  <si>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</si>
  <si>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</si>
  <si>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</si>
  <si>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</si>
  <si>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</si>
  <si>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</si>
  <si>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</si>
  <si>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</si>
  <si>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</si>
  <si>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</si>
  <si>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</si>
  <si>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</si>
  <si>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</si>
  <si>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</si>
  <si>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</si>
  <si>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</si>
  <si>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</si>
  <si>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</si>
  <si>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</si>
  <si>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</si>
  <si>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</si>
  <si>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</si>
  <si>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</si>
  <si>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</si>
  <si>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</si>
  <si>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</si>
  <si>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</si>
  <si>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</si>
  <si>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</si>
  <si>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</si>
  <si>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</si>
  <si>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</si>
  <si>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</si>
  <si>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</si>
  <si>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</si>
  <si>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</si>
  <si>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</si>
  <si>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</si>
  <si>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</si>
  <si>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</si>
  <si>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</si>
  <si>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</si>
  <si>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</si>
  <si>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</si>
  <si>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</si>
  <si>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</si>
  <si>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</si>
  <si>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</si>
  <si>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</si>
  <si>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</si>
  <si>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</si>
  <si>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</si>
  <si>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</si>
  <si>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</si>
  <si>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</si>
  <si>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</si>
  <si>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</si>
  <si>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</si>
  <si>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</si>
  <si>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</si>
  <si>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</si>
  <si>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</si>
  <si>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</si>
  <si>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</si>
  <si>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</si>
  <si>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</si>
  <si>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</si>
  <si>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</si>
  <si>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</si>
  <si>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</si>
  <si>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</si>
  <si>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</si>
  <si>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</si>
  <si>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</si>
  <si>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</si>
  <si>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</si>
  <si>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</si>
  <si>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</si>
  <si>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</si>
  <si>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</si>
  <si>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</si>
  <si>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</si>
  <si>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</si>
  <si>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</si>
  <si>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</si>
  <si>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</si>
  <si>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</si>
  <si>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</si>
  <si>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</si>
  <si>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</si>
  <si>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</si>
  <si>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</si>
  <si>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</si>
  <si>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</si>
  <si>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</si>
  <si>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</si>
  <si>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</si>
  <si>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</si>
  <si>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</si>
  <si>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</si>
  <si>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</si>
  <si>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</si>
  <si>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</si>
  <si>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</si>
  <si>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</si>
  <si>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</si>
  <si>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</si>
  <si>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</si>
  <si>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</si>
  <si>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</si>
  <si>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</si>
  <si>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</si>
  <si>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</si>
  <si>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</si>
  <si>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</si>
  <si>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</si>
  <si>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</si>
  <si>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</si>
  <si>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</si>
  <si>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</si>
  <si>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</si>
  <si>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</si>
  <si>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</si>
  <si>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</si>
  <si>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</si>
  <si>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</si>
  <si>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</si>
  <si>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</si>
  <si>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</si>
  <si>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</si>
  <si>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</si>
  <si>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</si>
  <si>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</si>
  <si>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</si>
  <si>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</si>
  <si>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</si>
  <si>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</si>
  <si>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</si>
  <si>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</si>
  <si>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</si>
  <si>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</si>
  <si>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</si>
  <si>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</si>
  <si>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</si>
  <si>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</si>
  <si>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</si>
  <si>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</si>
  <si>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</si>
  <si>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</si>
  <si>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</si>
  <si>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</si>
  <si>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</si>
  <si>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</si>
  <si>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</si>
  <si>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</si>
  <si>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</si>
  <si>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</si>
  <si>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</si>
  <si>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</si>
  <si>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</si>
  <si>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</si>
  <si>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</si>
  <si>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</si>
  <si>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</si>
  <si>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</si>
  <si>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</si>
  <si>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</si>
  <si>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</si>
  <si>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</si>
  <si>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</si>
  <si>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</si>
  <si>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</si>
  <si>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</si>
  <si>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</si>
  <si>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</si>
  <si>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</si>
  <si>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</si>
  <si>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</si>
  <si>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</si>
  <si>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</si>
  <si>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</si>
  <si>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</si>
  <si>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</si>
  <si>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</si>
  <si>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</si>
  <si>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</si>
  <si>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</si>
  <si>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</si>
  <si>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</si>
  <si>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</si>
  <si>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</si>
  <si>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</si>
  <si>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</si>
  <si>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</si>
  <si>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</si>
  <si>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</si>
  <si>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</si>
  <si>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</si>
  <si>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</si>
  <si>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</si>
  <si>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</si>
  <si>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</si>
  <si>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</si>
  <si>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</si>
  <si>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</si>
  <si>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</si>
  <si>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</si>
  <si>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</si>
  <si>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</si>
  <si>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</si>
  <si>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</si>
  <si>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</si>
  <si>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</si>
  <si>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</si>
  <si>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</si>
  <si>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</si>
  <si>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</si>
  <si>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</si>
  <si>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</si>
  <si>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</si>
  <si>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</si>
  <si>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</si>
  <si>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</si>
  <si>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</si>
  <si>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</si>
  <si>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</si>
  <si>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</si>
  <si>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</si>
  <si>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</si>
  <si>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</si>
  <si>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</si>
  <si>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</si>
  <si>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</si>
  <si>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</si>
  <si>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</si>
  <si>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</si>
  <si>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</si>
  <si>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</si>
  <si>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</si>
  <si>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</si>
  <si>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</si>
  <si>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</si>
  <si>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</si>
  <si>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</si>
  <si>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</si>
  <si>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</si>
  <si>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</si>
  <si>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</si>
  <si>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</si>
  <si>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</si>
  <si>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</si>
  <si>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</si>
  <si>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</si>
  <si>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</si>
  <si>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</si>
  <si>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</si>
  <si>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</si>
  <si>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</si>
  <si>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</si>
  <si>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</si>
  <si>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</si>
  <si>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</si>
  <si>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</si>
  <si>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</si>
  <si>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</si>
  <si>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</si>
  <si>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</si>
  <si>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</si>
  <si>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</si>
  <si>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</si>
  <si>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</si>
  <si>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</si>
  <si>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</si>
  <si>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</si>
  <si>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</si>
  <si>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</si>
  <si>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</si>
  <si>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</si>
  <si>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</si>
  <si>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</si>
  <si>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</si>
  <si>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</si>
  <si>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</si>
  <si>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</si>
  <si>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</si>
  <si>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</si>
  <si>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</si>
  <si>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</si>
  <si>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</si>
  <si>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</si>
  <si>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</si>
  <si>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</si>
  <si>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</si>
  <si>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</si>
  <si>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</si>
  <si>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</si>
  <si>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</si>
  <si>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</si>
  <si>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</si>
  <si>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</si>
  <si>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</si>
  <si>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</si>
  <si>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</si>
  <si>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</si>
  <si>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</si>
  <si>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</si>
  <si>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</si>
  <si>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</si>
  <si>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</si>
  <si>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</si>
  <si>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</si>
  <si>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</si>
  <si>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</si>
  <si>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</si>
  <si>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</si>
  <si>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</si>
  <si>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</si>
  <si>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</si>
  <si>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</si>
  <si>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</si>
  <si>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</si>
  <si>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</si>
  <si>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</si>
  <si>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</si>
  <si>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</si>
  <si>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</si>
  <si>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</si>
  <si>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</si>
  <si>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</si>
  <si>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</si>
  <si>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</si>
  <si>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</si>
  <si>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</si>
  <si>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</si>
  <si>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</si>
  <si>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</si>
  <si>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</si>
  <si>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</si>
  <si>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</si>
  <si>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</si>
  <si>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</si>
  <si>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</si>
  <si>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</si>
  <si>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</si>
  <si>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</si>
  <si>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</si>
  <si>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</si>
  <si>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</si>
  <si>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</si>
  <si>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</si>
  <si>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</si>
  <si>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</si>
  <si>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</si>
  <si>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</si>
  <si>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</si>
  <si>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</si>
  <si>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</si>
  <si>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</si>
  <si>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</si>
  <si>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</si>
  <si>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</si>
  <si>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</si>
  <si>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</si>
  <si>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</si>
  <si>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</si>
  <si>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</si>
  <si>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</si>
  <si>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</si>
  <si>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</si>
  <si>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</si>
  <si>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</si>
  <si>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</si>
  <si>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</si>
  <si>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</si>
  <si>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</si>
  <si>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</si>
  <si>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</si>
  <si>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</si>
  <si>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</si>
  <si>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</si>
  <si>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</si>
  <si>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</si>
  <si>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</si>
  <si>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</si>
  <si>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</si>
  <si>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</si>
  <si>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</si>
  <si>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</si>
  <si>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</si>
  <si>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</si>
  <si>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</si>
  <si>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</si>
  <si>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</si>
  <si>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</si>
  <si>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</si>
  <si>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</si>
  <si>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</si>
  <si>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</si>
  <si>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</si>
  <si>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</si>
  <si>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</si>
  <si>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</si>
  <si>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</si>
  <si>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</si>
  <si>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</si>
  <si>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</si>
  <si>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</si>
  <si>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</si>
  <si>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</si>
  <si>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</si>
  <si>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</si>
  <si>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</si>
  <si>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</si>
  <si>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</si>
  <si>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</si>
  <si>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</si>
  <si>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</si>
  <si>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</si>
  <si>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</si>
  <si>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</si>
  <si>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</si>
  <si>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</si>
  <si>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</si>
  <si>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</si>
  <si>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</si>
  <si>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</si>
  <si>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</si>
  <si>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</si>
  <si>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</si>
  <si>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</si>
  <si>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</si>
  <si>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</si>
  <si>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</si>
  <si>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</si>
  <si>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</si>
  <si>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</si>
  <si>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</si>
  <si>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</si>
  <si>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</si>
  <si>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</si>
  <si>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</si>
  <si>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</si>
  <si>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</si>
  <si>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</si>
  <si>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</si>
  <si>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</si>
  <si>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</si>
  <si>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</si>
  <si>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</si>
  <si>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</si>
  <si>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</si>
  <si>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</si>
  <si>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</si>
  <si>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</si>
  <si>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</si>
  <si>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</si>
  <si>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</si>
  <si>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</si>
  <si>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</si>
  <si>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</si>
  <si>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</si>
  <si>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</si>
  <si>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</si>
  <si>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</si>
  <si>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</si>
  <si>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</si>
  <si>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</si>
  <si>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</si>
  <si>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</si>
  <si>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</si>
  <si>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</si>
  <si>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</si>
  <si>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</si>
  <si>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</si>
  <si>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</si>
  <si>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</si>
  <si>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</si>
  <si>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</si>
  <si>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</si>
  <si>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</si>
  <si>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</si>
  <si>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</si>
  <si>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</si>
  <si>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</si>
  <si>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</si>
  <si>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</si>
  <si>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</si>
  <si>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</si>
  <si>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</si>
  <si>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</si>
  <si>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</si>
  <si>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</si>
  <si>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</si>
  <si>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</si>
  <si>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</si>
  <si>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</si>
  <si>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</si>
  <si>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</si>
  <si>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</si>
  <si>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</si>
  <si>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</si>
  <si>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</si>
  <si>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</si>
  <si>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</si>
  <si>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</si>
  <si>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</si>
  <si>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</si>
  <si>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</si>
  <si>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</si>
  <si>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</si>
  <si>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</si>
  <si>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</si>
  <si>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</si>
  <si>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</si>
  <si>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</si>
  <si>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</si>
  <si>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</si>
  <si>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</si>
  <si>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</si>
  <si>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</si>
  <si>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</si>
  <si>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</si>
  <si>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</si>
  <si>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</si>
  <si>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</si>
  <si>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</si>
  <si>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</si>
  <si>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</si>
  <si>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</si>
  <si>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</si>
  <si>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</si>
  <si>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</si>
  <si>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</si>
  <si>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</si>
  <si>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</si>
  <si>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</si>
  <si>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</si>
  <si>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</si>
  <si>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</si>
  <si>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</si>
  <si>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</si>
  <si>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</si>
  <si>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</si>
  <si>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</si>
  <si>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</si>
  <si>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</si>
  <si>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</si>
  <si>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</si>
  <si>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</si>
  <si>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</si>
  <si>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</si>
  <si>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</si>
  <si>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</si>
  <si>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</si>
  <si>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</si>
  <si>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</si>
  <si>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</si>
  <si>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</si>
  <si>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</si>
  <si>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</si>
  <si>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</si>
  <si>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</si>
  <si>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</si>
  <si>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</si>
  <si>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</si>
  <si>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</si>
  <si>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</si>
  <si>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</si>
  <si>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</si>
  <si>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</si>
  <si>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</si>
  <si>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</si>
  <si>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</si>
  <si>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</si>
  <si>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</si>
  <si>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</si>
  <si>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</si>
  <si>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</si>
  <si>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</si>
  <si>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</si>
  <si>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</si>
  <si>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</si>
  <si>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</si>
  <si>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</si>
  <si>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</si>
  <si>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</si>
  <si>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</si>
  <si>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</si>
  <si>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</si>
  <si>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</si>
  <si>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</si>
  <si>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</si>
  <si>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</si>
  <si>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</si>
  <si>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</si>
  <si>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</si>
  <si>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</si>
  <si>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</si>
  <si>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</si>
  <si>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</si>
  <si>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</si>
  <si>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</si>
  <si>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</si>
  <si>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</si>
  <si>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</si>
  <si>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</si>
  <si>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</si>
  <si>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</si>
  <si>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</si>
  <si>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</si>
  <si>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</si>
  <si>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</si>
  <si>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</si>
  <si>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</si>
  <si>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</si>
  <si>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</si>
  <si>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</si>
  <si>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</si>
  <si>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</si>
  <si>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</si>
  <si>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</si>
  <si>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</si>
  <si>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</si>
  <si>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</si>
  <si>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</si>
  <si>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</si>
  <si>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</si>
  <si>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</si>
  <si>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</si>
  <si>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</si>
  <si>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</si>
  <si>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</si>
  <si>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</si>
  <si>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</si>
  <si>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</si>
  <si>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</si>
  <si>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</si>
  <si>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</si>
  <si>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</si>
  <si>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</si>
  <si>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</si>
  <si>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</si>
  <si>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</si>
  <si>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</si>
  <si>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</si>
  <si>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</si>
  <si>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</si>
  <si>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</si>
  <si>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</si>
  <si>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</si>
  <si>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</si>
  <si>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</si>
  <si>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</si>
  <si>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</si>
  <si>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</si>
  <si>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</si>
  <si>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</si>
  <si>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</si>
  <si>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</si>
  <si>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</si>
  <si>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</si>
  <si>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</si>
  <si>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</si>
  <si>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</si>
  <si>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</si>
  <si>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</si>
  <si>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</si>
  <si>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</si>
  <si>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</si>
  <si>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</si>
  <si>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</si>
  <si>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</si>
  <si>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</si>
  <si>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</si>
  <si>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</si>
  <si>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</si>
  <si>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</si>
  <si>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</si>
  <si>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</si>
  <si>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</si>
  <si>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</si>
  <si>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</si>
  <si>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</si>
  <si>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</si>
  <si>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</si>
  <si>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</si>
  <si>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</si>
  <si>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</si>
  <si>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</si>
  <si>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</si>
  <si>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</si>
  <si>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</si>
  <si>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</si>
  <si>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</si>
  <si>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</si>
  <si>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</si>
  <si>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</si>
  <si>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</si>
  <si>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</si>
  <si>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</si>
  <si>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</si>
  <si>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</si>
  <si>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</si>
  <si>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</si>
  <si>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</si>
  <si>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</si>
  <si>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</si>
  <si>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</si>
  <si>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</si>
  <si>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</si>
  <si>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</si>
  <si>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</si>
  <si>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</si>
  <si>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</si>
  <si>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</si>
  <si>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</si>
  <si>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</si>
  <si>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</si>
  <si>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</si>
  <si>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</si>
  <si>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</si>
  <si>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</si>
  <si>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</si>
  <si>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</si>
  <si>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</si>
  <si>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</si>
  <si>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</si>
  <si>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</si>
  <si>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</si>
  <si>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</si>
  <si>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</si>
  <si>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</si>
  <si>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</si>
  <si>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</si>
  <si>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</si>
  <si>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</si>
  <si>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</si>
  <si>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</si>
  <si>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</si>
  <si>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</si>
  <si>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</si>
  <si>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</si>
  <si>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</si>
  <si>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</si>
  <si>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</si>
  <si>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</si>
  <si>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</si>
  <si>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</si>
  <si>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</si>
  <si>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</si>
  <si>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</si>
  <si>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</si>
  <si>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</si>
  <si>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</si>
  <si>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</si>
  <si>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</si>
  <si>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</si>
  <si>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</si>
  <si>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</si>
  <si>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</si>
  <si>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</si>
  <si>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</si>
  <si>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</si>
  <si>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</si>
  <si>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</si>
  <si>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</si>
  <si>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</si>
  <si>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</si>
  <si>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</si>
  <si>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</si>
  <si>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</si>
  <si>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</si>
  <si>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</si>
  <si>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</si>
  <si>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</si>
  <si>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</si>
  <si>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</si>
  <si>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</si>
  <si>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</si>
  <si>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</si>
  <si>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</si>
  <si>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</si>
  <si>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</si>
  <si>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</si>
  <si>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</si>
  <si>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</si>
  <si>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</si>
  <si>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</si>
  <si>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</si>
  <si>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</si>
  <si>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</si>
  <si>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</si>
  <si>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</si>
  <si>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</si>
  <si>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</si>
  <si>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</si>
  <si>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</si>
  <si>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</si>
  <si>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</si>
  <si>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</si>
  <si>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</si>
  <si>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</si>
  <si>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</si>
  <si>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</si>
  <si>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</si>
  <si>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</si>
  <si>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</si>
  <si>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</si>
  <si>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</si>
  <si>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</si>
  <si>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</si>
  <si>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</si>
  <si>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</si>
  <si>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</si>
  <si>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</si>
  <si>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</si>
  <si>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</si>
  <si>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</si>
  <si>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</si>
  <si>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</si>
  <si>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</si>
  <si>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</si>
  <si>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</si>
  <si>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</si>
  <si>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</si>
  <si>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</si>
  <si>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</si>
  <si>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</si>
  <si>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</si>
  <si>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</si>
  <si>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</si>
  <si>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</si>
  <si>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</si>
  <si>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</si>
  <si>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</si>
  <si>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</si>
  <si>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</si>
  <si>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</si>
  <si>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</si>
  <si>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</si>
  <si>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</si>
  <si>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</si>
  <si>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</si>
  <si>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</si>
  <si>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</si>
  <si>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</si>
  <si>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</si>
  <si>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</si>
  <si>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</si>
  <si>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</si>
  <si>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</si>
  <si>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</si>
  <si>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</si>
  <si>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</si>
  <si>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</si>
  <si>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</si>
  <si>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</si>
  <si>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</si>
  <si>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</si>
  <si>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</si>
  <si>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</si>
  <si>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</si>
  <si>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</si>
  <si>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</si>
  <si>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</si>
  <si>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</si>
  <si>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</si>
  <si>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</si>
  <si>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</si>
  <si>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</si>
  <si>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</si>
  <si>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</si>
  <si>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</si>
  <si>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</si>
  <si>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</si>
  <si>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</si>
  <si>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</si>
  <si>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</si>
  <si>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</si>
  <si>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</si>
  <si>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</si>
  <si>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</si>
  <si>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</si>
  <si>
    <t>762613458</t>
  </si>
  <si>
    <t>522-2016</t>
  </si>
  <si>
    <t>7626161244</t>
  </si>
  <si>
    <t>7626190212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</si>
</sst>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60" zoomScale="70" zoomScaleNormal="70"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44193.302318634262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2" t="str">
        <f>HYPERLINK("#Integrante_1!A109","CAPACIDAD RESIDUAL")</f>
        <v>CAPACIDAD RESIDUAL</v>
      </c>
      <c r="F8" s="263"/>
      <c r="G8" s="264"/>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2" t="str">
        <f>HYPERLINK("#Integrante_1!A162","TALENTO HUMANO")</f>
        <v>TALENTO HUMANO</v>
      </c>
      <c r="F9" s="263"/>
      <c r="G9" s="264"/>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2" t="str">
        <f>HYPERLINK("#Integrante_1!F162","INFRAESTRUCTURA")</f>
        <v>INFRAESTRUCTURA</v>
      </c>
      <c r="F10" s="263"/>
      <c r="G10" s="264"/>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2722</v>
      </c>
      <c r="D15" s="35"/>
      <c r="E15" s="35"/>
      <c r="F15" s="5"/>
      <c r="G15" s="32" t="s">
        <v>1168</v>
      </c>
      <c r="H15" s="103" t="s">
        <v>110</v>
      </c>
      <c r="I15" s="32" t="s">
        <v>2629</v>
      </c>
      <c r="J15" s="108" t="s">
        <v>2637</v>
      </c>
      <c r="L15" s="259" t="s">
        <v>8</v>
      </c>
      <c r="M15" s="259"/>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2721</v>
      </c>
      <c r="G20" s="5"/>
      <c r="H20" s="265"/>
      <c r="I20" s="141" t="s">
        <v>110</v>
      </c>
      <c r="J20" s="142" t="s">
        <v>769</v>
      </c>
      <c r="K20" s="143">
        <v>1022686612</v>
      </c>
      <c r="L20" s="144"/>
      <c r="M20" s="144">
        <v>44561</v>
      </c>
      <c r="N20" s="127">
        <f>+(M20-L20)/30</f>
        <v>1485.3666666666666</v>
      </c>
      <c r="O20" s="130"/>
      <c r="U20" s="126"/>
      <c r="V20" s="105">
        <f ca="1">NOW()</f>
        <v>44193.302318634262</v>
      </c>
      <c r="W20" s="105">
        <f ca="1">NOW()</f>
        <v>44193.302318634262</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ASOCIACIÓN EMPRESARIAL DE SUMINISTROS Y SERVICIOS VARIOS</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2723</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2732</v>
      </c>
      <c r="E48" s="137">
        <v>41305</v>
      </c>
      <c r="F48" s="137">
        <v>41639</v>
      </c>
      <c r="G48" s="164">
        <f>IF(AND(E48&lt;&gt;"",F48&lt;&gt;""),((F48-E48)/30),"")</f>
        <v>11.133333333333333</v>
      </c>
      <c r="H48" s="115" t="s">
        <v>2724</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2725</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2725</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2725</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2725</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2725</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2725</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2725</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2725</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2725</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2725</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2726</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2727</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2727</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2727</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2727</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2727</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2727</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2733</v>
      </c>
      <c r="E66" s="137">
        <v>42675</v>
      </c>
      <c r="F66" s="137">
        <v>43312</v>
      </c>
      <c r="G66" s="164">
        <f t="shared" si="2"/>
        <v>21.233333333333334</v>
      </c>
      <c r="H66" s="115" t="s">
        <v>2728</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2734</v>
      </c>
      <c r="E67" s="137">
        <v>42720</v>
      </c>
      <c r="F67" s="137">
        <v>43084</v>
      </c>
      <c r="G67" s="164">
        <f t="shared" si="2"/>
        <v>12.133333333333333</v>
      </c>
      <c r="H67" s="115" t="s">
        <v>2729</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2693</v>
      </c>
      <c r="E68" s="137">
        <v>43405</v>
      </c>
      <c r="F68" s="137">
        <v>43434</v>
      </c>
      <c r="G68" s="164">
        <f t="shared" si="2"/>
        <v>0.96666666666666667</v>
      </c>
      <c r="H68" s="115" t="s">
        <v>2730</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2693</v>
      </c>
      <c r="E69" s="137">
        <v>43405</v>
      </c>
      <c r="F69" s="137">
        <v>43434</v>
      </c>
      <c r="G69" s="164">
        <f t="shared" si="2"/>
        <v>0.96666666666666667</v>
      </c>
      <c r="H69" s="115" t="s">
        <v>2730</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2694</v>
      </c>
      <c r="E70" s="137">
        <v>43313</v>
      </c>
      <c r="F70" s="137">
        <v>43449</v>
      </c>
      <c r="G70" s="164">
        <f t="shared" si="2"/>
        <v>4.5333333333333332</v>
      </c>
      <c r="H70" s="115" t="s">
        <v>2730</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2735</v>
      </c>
      <c r="E71" s="137">
        <v>43482</v>
      </c>
      <c r="F71" s="137">
        <v>43812</v>
      </c>
      <c r="G71" s="164">
        <f t="shared" si="2"/>
        <v>11</v>
      </c>
      <c r="H71" s="115" t="s">
        <v>2731</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2735</v>
      </c>
      <c r="E72" s="137">
        <v>43482</v>
      </c>
      <c r="F72" s="137">
        <v>43812</v>
      </c>
      <c r="G72" s="164">
        <f t="shared" si="2"/>
        <v>11</v>
      </c>
      <c r="H72" s="115" t="s">
        <v>2731</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HYPERLINK("#Integrante_1!A1","INICIO")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28"/>
      <c r="S177" s="28" t="s">
        <v>2619</v>
      </c>
      <c r="T177" s="19"/>
      <c r="U177" s="19"/>
      <c r="V177" s="19"/>
      <c r="W177" s="19"/>
      <c r="X177" s="19"/>
      <c r="Y177" s="19"/>
      <c r="Z177" s="19"/>
      <c r="AA177" s="19"/>
      <c r="AB177" s="19"/>
    </row>
    <row r="178" spans="1:28" ht="23.25" x14ac:dyDescent="0.25">
      <c r="A178" s="9"/>
      <c r="B178" s="194"/>
      <c r="C178" s="195"/>
      <c r="D178" s="196"/>
      <c r="E178" s="28" t="s">
        <v>2621</v>
      </c>
      <c r="F178" s="28" t="s">
        <v>2622</v>
      </c>
      <c r="G178" s="28" t="s">
        <v>2623</v>
      </c>
      <c r="H178" s="5"/>
      <c r="I178" s="245"/>
      <c r="J178" s="246"/>
      <c r="K178" s="246"/>
      <c r="L178" s="247"/>
      <c r="M178" s="252"/>
      <c r="O178" s="8"/>
      <c r="Q178" s="19"/>
      <c r="R178" s="28" t="s">
        <v>2623</v>
      </c>
      <c r="S178" s="28" t="s">
        <v>2621</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8" t="s">
        <v>2675</v>
      </c>
      <c r="J179" s="249"/>
      <c r="K179" s="249"/>
      <c r="L179" s="250"/>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44" t="s">
        <v>2633</v>
      </c>
      <c r="L185" s="244"/>
      <c r="M185" s="94">
        <f>+J185*K20</f>
        <v>20453732.240000002</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52" zoomScale="70" zoomScaleNormal="70" zoomScaleSheetLayoutView="40" zoomScalePageLayoutView="40" workbookViewId="0">
      <selection activeCell="O59" sqref="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44193.302318518516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2" t="str">
        <f>HYPERLINK("#Integrante_2!A109","CAPACIDAD RESIDUAL")</f>
        <v>CAPACIDAD RESIDUAL</v>
      </c>
      <c r="F8" s="263"/>
      <c r="G8" s="264"/>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2" t="str">
        <f>HYPERLINK("#Integrante_2!A162","TALENTO HUMANO")</f>
        <v>TALENTO HUMANO</v>
      </c>
      <c r="F9" s="263"/>
      <c r="G9" s="264"/>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2" t="str">
        <f>HYPERLINK("#Integrante_2!F162","INFRAESTRUCTURA")</f>
        <v>INFRAESTRUCTURA</v>
      </c>
      <c r="F10" s="263"/>
      <c r="G10" s="264"/>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2722</v>
      </c>
      <c r="D15" s="35"/>
      <c r="E15" s="35"/>
      <c r="F15" s="5"/>
      <c r="G15" s="32" t="s">
        <v>1168</v>
      </c>
      <c r="H15" s="103" t="s">
        <v>110</v>
      </c>
      <c r="I15" s="32" t="s">
        <v>2629</v>
      </c>
      <c r="J15" s="108" t="s">
        <v>2637</v>
      </c>
      <c r="L15" s="259" t="s">
        <v>8</v>
      </c>
      <c r="M15" s="259"/>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2721</v>
      </c>
      <c r="G20" s="5"/>
      <c r="H20" s="265"/>
      <c r="I20" s="141" t="s">
        <v>110</v>
      </c>
      <c r="J20" s="142" t="s">
        <v>769</v>
      </c>
      <c r="K20" s="143">
        <v>1022686612</v>
      </c>
      <c r="L20" s="144"/>
      <c r="M20" s="144">
        <v>44561</v>
      </c>
      <c r="N20" s="127">
        <f>+(M20-L20)/30</f>
        <v>1485.3666666666666</v>
      </c>
      <c r="O20" s="130"/>
      <c r="U20" s="126"/>
      <c r="V20" s="105">
        <f ca="1">NOW()</f>
        <v>44193.302318518516</v>
      </c>
      <c r="W20" s="105">
        <f ca="1">NOW()</f>
        <v>44193.302318518516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str">
        <f>VLOOKUP(B20,EAS!A2:B1439,2,0)</f>
        <v>FUNDACION AMIGOS DEL PROGRESO</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t="s">
        <v>2723</v>
      </c>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2695</v>
      </c>
      <c r="C48" s="117" t="s">
        <v>31</v>
      </c>
      <c r="D48" s="114" t="s">
        <v>2696</v>
      </c>
      <c r="E48" s="187">
        <v>40213</v>
      </c>
      <c r="F48" s="187">
        <v>40543</v>
      </c>
      <c r="G48" s="164">
        <f>IF(AND(E48&lt;&gt;"",F48&lt;&gt;""),((F48-E48)/30),"")</f>
        <v>11</v>
      </c>
      <c r="H48" s="115" t="s">
        <v>2711</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2695</v>
      </c>
      <c r="C49" s="117" t="s">
        <v>31</v>
      </c>
      <c r="D49" s="114" t="s">
        <v>2697</v>
      </c>
      <c r="E49" s="187">
        <v>39875</v>
      </c>
      <c r="F49" s="187">
        <v>40178</v>
      </c>
      <c r="G49" s="164">
        <f t="shared" ref="G49:G107" si="1">IF(AND(E49&lt;&gt;"",F49&lt;&gt;""),((F49-E49)/30),"")</f>
        <v>10.1</v>
      </c>
      <c r="H49" s="188" t="s">
        <v>2712</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2695</v>
      </c>
      <c r="C50" s="117" t="s">
        <v>31</v>
      </c>
      <c r="D50" s="114" t="s">
        <v>2698</v>
      </c>
      <c r="E50" s="187">
        <v>40945</v>
      </c>
      <c r="F50" s="187">
        <v>41274</v>
      </c>
      <c r="G50" s="164">
        <f t="shared" si="1"/>
        <v>10.966666666666667</v>
      </c>
      <c r="H50" s="115" t="s">
        <v>2713</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2695</v>
      </c>
      <c r="C51" s="117" t="s">
        <v>31</v>
      </c>
      <c r="D51" s="114" t="s">
        <v>2699</v>
      </c>
      <c r="E51" s="187">
        <v>41304</v>
      </c>
      <c r="F51" s="187">
        <v>41638</v>
      </c>
      <c r="G51" s="164">
        <f t="shared" si="1"/>
        <v>11.133333333333333</v>
      </c>
      <c r="H51" s="115" t="s">
        <v>2714</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2695</v>
      </c>
      <c r="C52" s="117" t="s">
        <v>31</v>
      </c>
      <c r="D52" s="114" t="s">
        <v>2700</v>
      </c>
      <c r="E52" s="187" t="s">
        <v>2704</v>
      </c>
      <c r="F52" s="114" t="s">
        <v>2708</v>
      </c>
      <c r="G52" s="164">
        <f t="shared" si="1"/>
        <v>12.366666666666667</v>
      </c>
      <c r="H52" s="115" t="s">
        <v>2715</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2695</v>
      </c>
      <c r="C53" s="117" t="s">
        <v>31</v>
      </c>
      <c r="D53" s="114" t="s">
        <v>2701</v>
      </c>
      <c r="E53" s="114" t="s">
        <v>2705</v>
      </c>
      <c r="F53" s="114" t="s">
        <v>2708</v>
      </c>
      <c r="G53" s="164">
        <f t="shared" si="1"/>
        <v>12.433333333333334</v>
      </c>
      <c r="H53" s="115" t="s">
        <v>2715</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2695</v>
      </c>
      <c r="C54" s="117" t="s">
        <v>31</v>
      </c>
      <c r="D54" s="114" t="s">
        <v>2702</v>
      </c>
      <c r="E54" s="114" t="s">
        <v>2706</v>
      </c>
      <c r="F54" s="114" t="s">
        <v>2709</v>
      </c>
      <c r="G54" s="164">
        <f t="shared" si="1"/>
        <v>3.9666666666666668</v>
      </c>
      <c r="H54" s="115" t="s">
        <v>2715</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2695</v>
      </c>
      <c r="C55" s="117" t="s">
        <v>31</v>
      </c>
      <c r="D55" s="114" t="s">
        <v>2702</v>
      </c>
      <c r="E55" s="114" t="s">
        <v>2706</v>
      </c>
      <c r="F55" s="114" t="s">
        <v>2709</v>
      </c>
      <c r="G55" s="164">
        <f t="shared" si="1"/>
        <v>3.9666666666666668</v>
      </c>
      <c r="H55" s="115" t="s">
        <v>2715</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2695</v>
      </c>
      <c r="C56" s="117" t="s">
        <v>31</v>
      </c>
      <c r="D56" s="114" t="s">
        <v>2702</v>
      </c>
      <c r="E56" s="114" t="s">
        <v>2706</v>
      </c>
      <c r="F56" s="114" t="s">
        <v>2709</v>
      </c>
      <c r="G56" s="164">
        <f t="shared" si="1"/>
        <v>3.9666666666666668</v>
      </c>
      <c r="H56" s="115" t="s">
        <v>2715</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2695</v>
      </c>
      <c r="C57" s="117" t="s">
        <v>31</v>
      </c>
      <c r="D57" s="114" t="s">
        <v>2703</v>
      </c>
      <c r="E57" s="114" t="s">
        <v>2707</v>
      </c>
      <c r="F57" s="114" t="s">
        <v>2710</v>
      </c>
      <c r="G57" s="164">
        <f t="shared" si="1"/>
        <v>5.0666666666666664</v>
      </c>
      <c r="H57" s="115" t="s">
        <v>2716</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2695</v>
      </c>
      <c r="C58" s="117" t="s">
        <v>31</v>
      </c>
      <c r="D58" s="114" t="s">
        <v>2703</v>
      </c>
      <c r="E58" s="114" t="s">
        <v>2707</v>
      </c>
      <c r="F58" s="114" t="s">
        <v>2710</v>
      </c>
      <c r="G58" s="164">
        <f t="shared" si="1"/>
        <v>5.0666666666666664</v>
      </c>
      <c r="H58" s="115" t="s">
        <v>2716</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HYPERLINK("#Integrante_2!A1","INICIO")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t="s">
        <v>2622</v>
      </c>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2717</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2718</v>
      </c>
      <c r="J211" s="27" t="s">
        <v>2627</v>
      </c>
      <c r="K211" s="119" t="s">
        <v>2719</v>
      </c>
      <c r="L211" s="21"/>
      <c r="M211" s="21"/>
      <c r="N211" s="21"/>
      <c r="O211" s="8"/>
    </row>
    <row r="212" spans="1:15" x14ac:dyDescent="0.25">
      <c r="A212" s="9"/>
      <c r="B212" s="27" t="s">
        <v>2624</v>
      </c>
      <c r="C212" s="139" t="s">
        <v>2717</v>
      </c>
      <c r="D212" s="21"/>
      <c r="G212" s="27" t="s">
        <v>2626</v>
      </c>
      <c r="H212" s="189">
        <v>3117180767</v>
      </c>
      <c r="J212" s="27" t="s">
        <v>2628</v>
      </c>
      <c r="K212" s="11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44193.302318518516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2" t="str">
        <f>HYPERLINK("#Integrante_3!A109","CAPACIDAD RESIDUAL")</f>
        <v>CAPACIDAD RESIDUAL</v>
      </c>
      <c r="F8" s="263"/>
      <c r="G8" s="264"/>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2" t="str">
        <f>HYPERLINK("#Integrante_3!A162","TALENTO HUMANO")</f>
        <v>TALENTO HUMANO</v>
      </c>
      <c r="F9" s="263"/>
      <c r="G9" s="264"/>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2" t="str">
        <f>HYPERLINK("#Integrante_3!F162","INFRAESTRUCTURA")</f>
        <v>INFRAESTRUCTURA</v>
      </c>
      <c r="F10" s="263"/>
      <c r="G10" s="264"/>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44193.302318518516</v>
      </c>
      <c r="W20" s="105">
        <f ca="1">NOW()</f>
        <v>44193.302318518516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2675</v>
      </c>
      <c r="J174" s="198"/>
      <c r="K174" s="198"/>
      <c r="L174" s="198"/>
      <c r="M174" s="198"/>
      <c r="O174" s="177" t="str">
        <f>HYPERLINK("#Integrante_3!A1","INICIO")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56"/>
      <c r="S175" s="19"/>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56" t="s">
        <v>2623</v>
      </c>
      <c r="S176" s="19"/>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2675</v>
      </c>
      <c r="J177" s="241"/>
      <c r="K177" s="241"/>
      <c r="L177" s="242"/>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44193.302318518516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2" t="str">
        <f>HYPERLINK("#Integrante_4!A109","CAPACIDAD RESIDUAL")</f>
        <v>CAPACIDAD RESIDUAL</v>
      </c>
      <c r="F8" s="263"/>
      <c r="G8" s="264"/>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2" t="str">
        <f>HYPERLINK("#Integrante_4!A162","TALENTO HUMANO")</f>
        <v>TALENTO HUMANO</v>
      </c>
      <c r="F9" s="263"/>
      <c r="G9" s="264"/>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2" t="str">
        <f>HYPERLINK("#Integrante_4!F162","INFRAESTRUCTURA")</f>
        <v>INFRAESTRUCTURA</v>
      </c>
      <c r="F10" s="263"/>
      <c r="G10" s="264"/>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44193.302318518516</v>
      </c>
      <c r="W20" s="105">
        <f ca="1">NOW()</f>
        <v>44193.302318518516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HYPERLINK("#Integrante_4!A1","INICIO")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56"/>
      <c r="S177" s="19"/>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56" t="s">
        <v>2623</v>
      </c>
      <c r="S178" s="19"/>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2675</v>
      </c>
      <c r="J179" s="241"/>
      <c r="K179" s="241"/>
      <c r="L179" s="242"/>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44193.302318518516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2" t="str">
        <f>HYPERLINK("#Integrante_5!A109","CAPACIDAD RESIDUAL")</f>
        <v>CAPACIDAD RESIDUAL</v>
      </c>
      <c r="F8" s="263"/>
      <c r="G8" s="264"/>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2" t="str">
        <f>HYPERLINK("#Integrante_5!A162","TALENTO HUMANO")</f>
        <v>TALENTO HUMANO</v>
      </c>
      <c r="F9" s="263"/>
      <c r="G9" s="264"/>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2" t="str">
        <f>HYPERLINK("#Integrante_5!F162","INFRAESTRUCTURA")</f>
        <v>INFRAESTRUCTURA</v>
      </c>
      <c r="F10" s="263"/>
      <c r="G10" s="264"/>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44193.302318518516</v>
      </c>
      <c r="W20" s="105">
        <f ca="1">NOW()</f>
        <v>44193.302318518516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3"/>
      <c r="F160" s="202" t="s">
        <v>15</v>
      </c>
      <c r="G160" s="202"/>
      <c r="H160" s="202"/>
      <c r="I160" s="201" t="s">
        <v>16</v>
      </c>
      <c r="J160" s="202"/>
      <c r="K160" s="202"/>
      <c r="L160" s="202"/>
      <c r="M160" s="202"/>
      <c r="N160" s="202"/>
      <c r="O160" s="203"/>
      <c r="P160" s="76"/>
    </row>
    <row r="161" spans="1:28" ht="51.75" customHeight="1" x14ac:dyDescent="0.25">
      <c r="A161" s="226" t="s">
        <v>2665</v>
      </c>
      <c r="B161" s="227"/>
      <c r="C161" s="227"/>
      <c r="D161" s="227"/>
      <c r="E161" s="228"/>
      <c r="F161" s="229" t="s">
        <v>2666</v>
      </c>
      <c r="G161" s="229"/>
      <c r="H161" s="229"/>
      <c r="I161" s="226" t="s">
        <v>2635</v>
      </c>
      <c r="J161" s="227"/>
      <c r="K161" s="227"/>
      <c r="L161" s="227"/>
      <c r="M161" s="227"/>
      <c r="N161" s="227"/>
      <c r="O161" s="22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0" t="s">
        <v>2618</v>
      </c>
      <c r="C163" s="230"/>
      <c r="D163" s="230"/>
      <c r="E163" s="8"/>
      <c r="F163" s="5"/>
      <c r="G163" s="231" t="s">
        <v>2618</v>
      </c>
      <c r="H163" s="231"/>
      <c r="I163" s="232" t="s">
        <v>1164</v>
      </c>
      <c r="J163" s="233"/>
      <c r="K163" s="233"/>
      <c r="L163" s="233"/>
      <c r="M163" s="23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4" t="s">
        <v>2648</v>
      </c>
      <c r="J165" s="235"/>
      <c r="K165" s="235"/>
      <c r="L165" s="235"/>
      <c r="M165" s="235"/>
      <c r="N165" s="235"/>
      <c r="O165" s="236"/>
      <c r="U165" s="51"/>
    </row>
    <row r="166" spans="1:28" x14ac:dyDescent="0.25">
      <c r="A166" s="9"/>
      <c r="B166" s="204" t="s">
        <v>2663</v>
      </c>
      <c r="C166" s="204"/>
      <c r="D166" s="204"/>
      <c r="E166" s="8"/>
      <c r="F166" s="5"/>
      <c r="H166" s="81" t="s">
        <v>2662</v>
      </c>
      <c r="I166" s="234"/>
      <c r="J166" s="235"/>
      <c r="K166" s="235"/>
      <c r="L166" s="235"/>
      <c r="M166" s="235"/>
      <c r="N166" s="235"/>
      <c r="O166" s="236"/>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3"/>
      <c r="P170" s="76"/>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0" t="s">
        <v>2671</v>
      </c>
      <c r="C174" s="190"/>
      <c r="D174" s="190"/>
      <c r="E174" s="190"/>
      <c r="F174" s="190"/>
      <c r="G174" s="190"/>
      <c r="H174" s="20"/>
      <c r="I174" s="197" t="s">
        <v>2679</v>
      </c>
      <c r="J174" s="198"/>
      <c r="K174" s="198"/>
      <c r="L174" s="198"/>
      <c r="M174" s="198"/>
      <c r="O174" s="177" t="str">
        <f>HYPERLINK("#Integrante_5!A1","INICIO")</f>
        <v>INICIO</v>
      </c>
      <c r="Q174" s="19"/>
      <c r="R174" s="19"/>
      <c r="S174" s="19"/>
      <c r="T174" s="19"/>
      <c r="U174" s="19"/>
      <c r="V174" s="19"/>
      <c r="W174" s="19"/>
      <c r="X174" s="19"/>
      <c r="Y174" s="19"/>
      <c r="Z174" s="19"/>
      <c r="AA174" s="19"/>
      <c r="AB174" s="19"/>
    </row>
    <row r="175" spans="1:28" ht="23.25" x14ac:dyDescent="0.25">
      <c r="A175" s="9"/>
      <c r="B175" s="191" t="s">
        <v>17</v>
      </c>
      <c r="C175" s="192"/>
      <c r="D175" s="193"/>
      <c r="E175" s="197" t="s">
        <v>2620</v>
      </c>
      <c r="F175" s="198"/>
      <c r="G175" s="199"/>
      <c r="H175" s="5"/>
      <c r="I175" s="191" t="s">
        <v>17</v>
      </c>
      <c r="J175" s="192"/>
      <c r="K175" s="192"/>
      <c r="L175" s="193"/>
      <c r="M175" s="251" t="s">
        <v>2680</v>
      </c>
      <c r="O175" s="8"/>
      <c r="Q175" s="19"/>
      <c r="R175" s="19"/>
      <c r="S175" s="156"/>
      <c r="T175" s="19"/>
      <c r="U175" s="19"/>
      <c r="V175" s="19"/>
      <c r="W175" s="19"/>
      <c r="X175" s="19"/>
      <c r="Y175" s="19"/>
      <c r="Z175" s="19"/>
      <c r="AA175" s="19"/>
      <c r="AB175" s="19"/>
    </row>
    <row r="176" spans="1:28" ht="23.25" x14ac:dyDescent="0.25">
      <c r="A176" s="9"/>
      <c r="B176" s="194"/>
      <c r="C176" s="195"/>
      <c r="D176" s="196"/>
      <c r="E176" s="156" t="s">
        <v>2621</v>
      </c>
      <c r="F176" s="156" t="s">
        <v>2622</v>
      </c>
      <c r="G176" s="156" t="s">
        <v>2623</v>
      </c>
      <c r="H176" s="5"/>
      <c r="I176" s="194"/>
      <c r="J176" s="195"/>
      <c r="K176" s="195"/>
      <c r="L176" s="196"/>
      <c r="M176" s="252"/>
      <c r="O176" s="8"/>
      <c r="Q176" s="19"/>
      <c r="R176" s="19"/>
      <c r="S176" s="156" t="s">
        <v>2623</v>
      </c>
      <c r="T176" s="19"/>
      <c r="U176" s="19"/>
      <c r="V176" s="19"/>
      <c r="W176" s="19"/>
      <c r="X176" s="19"/>
      <c r="Y176" s="19"/>
      <c r="Z176" s="19"/>
      <c r="AA176" s="19"/>
      <c r="AB176" s="19"/>
    </row>
    <row r="177" spans="1:28" ht="23.25" x14ac:dyDescent="0.25">
      <c r="A177" s="9"/>
      <c r="B177" s="243" t="s">
        <v>2671</v>
      </c>
      <c r="C177" s="243"/>
      <c r="D177" s="243"/>
      <c r="E177" s="24">
        <v>0.02</v>
      </c>
      <c r="F177" s="170"/>
      <c r="G177" s="171" t="str">
        <f>IF(F177&gt;0,SUM(E177+F177),"")</f>
        <v/>
      </c>
      <c r="H177" s="5"/>
      <c r="I177" s="240" t="s">
        <v>2673</v>
      </c>
      <c r="J177" s="241"/>
      <c r="K177" s="241"/>
      <c r="L177" s="242"/>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3" t="s">
        <v>1165</v>
      </c>
      <c r="C178" s="243"/>
      <c r="D178" s="243"/>
      <c r="E178" s="24">
        <v>0.02</v>
      </c>
      <c r="F178" s="67"/>
      <c r="G178" s="155" t="str">
        <f>IF(F178&gt;0,SUM(E178+F178),"")</f>
        <v/>
      </c>
      <c r="H178" s="5"/>
      <c r="I178" s="240" t="s">
        <v>1169</v>
      </c>
      <c r="J178" s="241"/>
      <c r="K178" s="242"/>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3" t="s">
        <v>1166</v>
      </c>
      <c r="C179" s="243"/>
      <c r="D179" s="243"/>
      <c r="E179" s="24">
        <v>0.02</v>
      </c>
      <c r="F179" s="67"/>
      <c r="G179" s="155" t="str">
        <f>IF(F179&gt;0,SUM(E179+F179),"")</f>
        <v/>
      </c>
      <c r="H179" s="5"/>
      <c r="I179" s="240" t="s">
        <v>1170</v>
      </c>
      <c r="J179" s="241"/>
      <c r="K179" s="242"/>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3" t="s">
        <v>1167</v>
      </c>
      <c r="C180" s="243"/>
      <c r="D180" s="243"/>
      <c r="E180" s="24">
        <v>0.03</v>
      </c>
      <c r="F180" s="67"/>
      <c r="G180" s="155" t="str">
        <f>IF(F180&gt;0,SUM(E180+F180),"")</f>
        <v/>
      </c>
      <c r="H180" s="5"/>
      <c r="I180" s="240" t="s">
        <v>1171</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0" t="s">
        <v>1172</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44" t="s">
        <v>2633</v>
      </c>
      <c r="L183" s="244"/>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3"/>
      <c r="P186" s="76"/>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7" t="s">
        <v>2641</v>
      </c>
      <c r="C190" s="21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3"/>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9" t="s">
        <v>2664</v>
      </c>
      <c r="C197" s="239"/>
      <c r="D197" s="239"/>
      <c r="E197" s="239"/>
      <c r="F197" s="239"/>
      <c r="G197" s="239"/>
      <c r="H197" s="239"/>
      <c r="I197" s="239"/>
      <c r="J197" s="239"/>
      <c r="K197" s="239"/>
      <c r="L197" s="239"/>
      <c r="M197" s="239"/>
      <c r="N197" s="239"/>
      <c r="O197" s="8"/>
    </row>
    <row r="198" spans="1:18" x14ac:dyDescent="0.25">
      <c r="A198" s="9"/>
      <c r="B198" s="214"/>
      <c r="C198" s="214"/>
      <c r="D198" s="214"/>
      <c r="E198" s="214"/>
      <c r="F198" s="214"/>
      <c r="G198" s="214"/>
      <c r="H198" s="214"/>
      <c r="I198" s="214"/>
      <c r="J198" s="214"/>
      <c r="K198" s="214"/>
      <c r="L198" s="214"/>
      <c r="M198" s="214"/>
      <c r="N198" s="214"/>
      <c r="O198" s="8"/>
    </row>
    <row r="199" spans="1:18" x14ac:dyDescent="0.25">
      <c r="A199" s="9"/>
      <c r="B199" s="215" t="s">
        <v>2653</v>
      </c>
      <c r="C199" s="216"/>
      <c r="D199" s="216"/>
      <c r="E199" s="216"/>
      <c r="F199" s="216"/>
      <c r="G199" s="216"/>
      <c r="H199" s="216"/>
      <c r="I199" s="216"/>
      <c r="J199" s="216"/>
      <c r="K199" s="216"/>
      <c r="L199" s="216"/>
      <c r="M199" s="216"/>
      <c r="N199" s="216"/>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3" t="s">
        <v>2659</v>
      </c>
      <c r="D2" s="254"/>
      <c r="E2" s="254"/>
      <c r="F2" s="254"/>
      <c r="G2" s="254"/>
      <c r="H2" s="254"/>
      <c r="I2" s="254"/>
      <c r="J2" s="254"/>
      <c r="K2" s="254"/>
      <c r="L2" s="261" t="s">
        <v>2645</v>
      </c>
      <c r="M2" s="261"/>
      <c r="N2" s="266" t="s">
        <v>2646</v>
      </c>
      <c r="O2" s="267"/>
    </row>
    <row r="3" spans="1:20" ht="33" customHeight="1" x14ac:dyDescent="0.25">
      <c r="A3" s="9"/>
      <c r="B3" s="8"/>
      <c r="C3" s="255"/>
      <c r="D3" s="256"/>
      <c r="E3" s="256"/>
      <c r="F3" s="256"/>
      <c r="G3" s="256"/>
      <c r="H3" s="256"/>
      <c r="I3" s="256"/>
      <c r="J3" s="256"/>
      <c r="K3" s="256"/>
      <c r="L3" s="268" t="s">
        <v>1</v>
      </c>
      <c r="M3" s="268"/>
      <c r="N3" s="268" t="s">
        <v>2647</v>
      </c>
      <c r="O3" s="270"/>
    </row>
    <row r="4" spans="1:20" ht="24.75" customHeight="1" thickBot="1" x14ac:dyDescent="0.3">
      <c r="A4" s="10"/>
      <c r="B4" s="12"/>
      <c r="C4" s="257"/>
      <c r="D4" s="258"/>
      <c r="E4" s="258"/>
      <c r="F4" s="258"/>
      <c r="G4" s="258"/>
      <c r="H4" s="258"/>
      <c r="I4" s="258"/>
      <c r="J4" s="258"/>
      <c r="K4" s="258"/>
      <c r="L4" s="237" t="s">
        <v>0</v>
      </c>
      <c r="M4" s="237"/>
      <c r="N4" s="237"/>
      <c r="O4" s="238"/>
      <c r="P4" s="163">
        <f ca="1">NOW()</f>
        <v>44193.302318518516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2" t="str">
        <f>HYPERLINK("#Integrante_6!A109","CAPACIDAD RESIDUAL")</f>
        <v>CAPACIDAD RESIDUAL</v>
      </c>
      <c r="F8" s="263"/>
      <c r="G8" s="264"/>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2" t="str">
        <f>HYPERLINK("#Integrante_6!A162","TALENTO HUMANO")</f>
        <v>TALENTO HUMANO</v>
      </c>
      <c r="F9" s="263"/>
      <c r="G9" s="264"/>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2" t="str">
        <f>HYPERLINK("#Integrante_6!F162","INFRAESTRUCTURA")</f>
        <v>INFRAESTRUCTURA</v>
      </c>
      <c r="F10" s="263"/>
      <c r="G10" s="264"/>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59" t="s">
        <v>8</v>
      </c>
      <c r="M15" s="25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5"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5"/>
      <c r="I20" s="141"/>
      <c r="J20" s="142"/>
      <c r="K20" s="143"/>
      <c r="L20" s="144"/>
      <c r="M20" s="144"/>
      <c r="N20" s="127">
        <f>+(M20-L20)/30</f>
        <v>0</v>
      </c>
      <c r="O20" s="130"/>
      <c r="U20" s="126"/>
      <c r="V20" s="105">
        <f ca="1">NOW()</f>
        <v>44193.302318518516</v>
      </c>
      <c r="W20" s="105">
        <f ca="1">NOW()</f>
        <v>44193.302318518516</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0" t="s">
        <v>2</v>
      </c>
      <c r="C37" s="230"/>
      <c r="D37" s="230"/>
      <c r="E37" s="230"/>
      <c r="F37" s="230"/>
      <c r="G37" s="5"/>
      <c r="H37" s="121"/>
      <c r="I37" s="122"/>
      <c r="J37" s="122"/>
      <c r="K37" s="122"/>
      <c r="L37" s="122"/>
      <c r="M37" s="122"/>
      <c r="N37" s="122"/>
      <c r="O37" s="123"/>
    </row>
    <row r="38" spans="1:16" ht="21" customHeight="1" x14ac:dyDescent="0.25">
      <c r="A38" s="9"/>
      <c r="B38" s="260" t="e">
        <f>VLOOKUP(B20,EAS!A2:B1439,2,0)</f>
        <v>#N/A</v>
      </c>
      <c r="C38" s="260"/>
      <c r="D38" s="260"/>
      <c r="E38" s="260"/>
      <c r="F38" s="260"/>
      <c r="G38" s="5"/>
      <c r="H38" s="124"/>
      <c r="I38" s="269" t="s">
        <v>7</v>
      </c>
      <c r="J38" s="269"/>
      <c r="K38" s="269"/>
      <c r="L38" s="269"/>
      <c r="M38" s="269"/>
      <c r="N38" s="269"/>
      <c r="O38" s="125"/>
    </row>
    <row r="39" spans="1:16" ht="42.95" customHeight="1" thickBot="1" x14ac:dyDescent="0.3">
      <c r="A39" s="10"/>
      <c r="B39" s="11"/>
      <c r="C39" s="11"/>
      <c r="D39" s="11"/>
      <c r="E39" s="11"/>
      <c r="F39" s="11"/>
      <c r="G39" s="11"/>
      <c r="H39" s="10"/>
      <c r="I39" s="200"/>
      <c r="J39" s="200"/>
      <c r="K39" s="200"/>
      <c r="L39" s="200"/>
      <c r="M39" s="200"/>
      <c r="N39" s="20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205" t="s">
        <v>4</v>
      </c>
      <c r="B43" s="206"/>
      <c r="C43" s="206"/>
      <c r="D43" s="206"/>
      <c r="E43" s="206"/>
      <c r="F43" s="206"/>
      <c r="G43" s="206"/>
      <c r="H43" s="206"/>
      <c r="I43" s="206"/>
      <c r="J43" s="206"/>
      <c r="K43" s="206"/>
      <c r="L43" s="206"/>
      <c r="M43" s="206"/>
      <c r="N43" s="206"/>
      <c r="O43" s="207"/>
      <c r="P43" s="76"/>
    </row>
    <row r="44" spans="1:16" ht="15" customHeight="1" x14ac:dyDescent="0.25">
      <c r="A44" s="208" t="s">
        <v>2660</v>
      </c>
      <c r="B44" s="209"/>
      <c r="C44" s="209"/>
      <c r="D44" s="209"/>
      <c r="E44" s="209"/>
      <c r="F44" s="209"/>
      <c r="G44" s="209"/>
      <c r="H44" s="209"/>
      <c r="I44" s="209"/>
      <c r="J44" s="209"/>
      <c r="K44" s="209"/>
      <c r="L44" s="209"/>
      <c r="M44" s="209"/>
      <c r="N44" s="209"/>
      <c r="O44" s="210"/>
    </row>
    <row r="45" spans="1:16" x14ac:dyDescent="0.25">
      <c r="A45" s="211"/>
      <c r="B45" s="212"/>
      <c r="C45" s="212"/>
      <c r="D45" s="212"/>
      <c r="E45" s="212"/>
      <c r="F45" s="212"/>
      <c r="G45" s="212"/>
      <c r="H45" s="212"/>
      <c r="I45" s="212"/>
      <c r="J45" s="212"/>
      <c r="K45" s="212"/>
      <c r="L45" s="212"/>
      <c r="M45" s="212"/>
      <c r="N45" s="212"/>
      <c r="O45" s="213"/>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05" t="s">
        <v>2638</v>
      </c>
      <c r="B109" s="206"/>
      <c r="C109" s="206"/>
      <c r="D109" s="206"/>
      <c r="E109" s="206"/>
      <c r="F109" s="206"/>
      <c r="G109" s="206"/>
      <c r="H109" s="206"/>
      <c r="I109" s="206"/>
      <c r="J109" s="206"/>
      <c r="K109" s="206"/>
      <c r="L109" s="206"/>
      <c r="M109" s="206"/>
      <c r="N109" s="206"/>
      <c r="O109" s="207"/>
      <c r="P109" s="76"/>
    </row>
    <row r="110" spans="1:16" ht="15" customHeight="1" x14ac:dyDescent="0.25">
      <c r="A110" s="208" t="s">
        <v>2661</v>
      </c>
      <c r="B110" s="209"/>
      <c r="C110" s="209"/>
      <c r="D110" s="209"/>
      <c r="E110" s="209"/>
      <c r="F110" s="209"/>
      <c r="G110" s="209"/>
      <c r="H110" s="209"/>
      <c r="I110" s="209"/>
      <c r="J110" s="209"/>
      <c r="K110" s="209"/>
      <c r="L110" s="209"/>
      <c r="M110" s="209"/>
      <c r="N110" s="209"/>
      <c r="O110" s="210"/>
    </row>
    <row r="111" spans="1:16" x14ac:dyDescent="0.25">
      <c r="A111" s="211"/>
      <c r="B111" s="212"/>
      <c r="C111" s="212"/>
      <c r="D111" s="212"/>
      <c r="E111" s="212"/>
      <c r="F111" s="212"/>
      <c r="G111" s="212"/>
      <c r="H111" s="212"/>
      <c r="I111" s="212"/>
      <c r="J111" s="212"/>
      <c r="K111" s="212"/>
      <c r="L111" s="212"/>
      <c r="M111" s="212"/>
      <c r="N111" s="212"/>
      <c r="O111" s="213"/>
    </row>
    <row r="112" spans="1:16" s="1" customFormat="1" ht="26.25" customHeight="1" x14ac:dyDescent="0.25">
      <c r="I112" s="218" t="s">
        <v>9</v>
      </c>
      <c r="J112" s="219"/>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26" t="s">
        <v>2665</v>
      </c>
      <c r="B163" s="227"/>
      <c r="C163" s="227"/>
      <c r="D163" s="227"/>
      <c r="E163" s="228"/>
      <c r="F163" s="229" t="s">
        <v>2666</v>
      </c>
      <c r="G163" s="229"/>
      <c r="H163" s="229"/>
      <c r="I163" s="226" t="s">
        <v>2635</v>
      </c>
      <c r="J163" s="227"/>
      <c r="K163" s="227"/>
      <c r="L163" s="227"/>
      <c r="M163" s="227"/>
      <c r="N163" s="227"/>
      <c r="O163" s="22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0" t="s">
        <v>2618</v>
      </c>
      <c r="C165" s="230"/>
      <c r="D165" s="230"/>
      <c r="E165" s="8"/>
      <c r="F165" s="5"/>
      <c r="G165" s="231" t="s">
        <v>2618</v>
      </c>
      <c r="H165" s="231"/>
      <c r="I165" s="232" t="s">
        <v>1164</v>
      </c>
      <c r="J165" s="233"/>
      <c r="K165" s="233"/>
      <c r="L165" s="233"/>
      <c r="M165" s="23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4" t="s">
        <v>2648</v>
      </c>
      <c r="J167" s="235"/>
      <c r="K167" s="235"/>
      <c r="L167" s="235"/>
      <c r="M167" s="235"/>
      <c r="N167" s="235"/>
      <c r="O167" s="236"/>
      <c r="U167" s="51"/>
    </row>
    <row r="168" spans="1:28" x14ac:dyDescent="0.25">
      <c r="A168" s="9"/>
      <c r="B168" s="204" t="s">
        <v>2663</v>
      </c>
      <c r="C168" s="204"/>
      <c r="D168" s="204"/>
      <c r="E168" s="8"/>
      <c r="F168" s="5"/>
      <c r="H168" s="81" t="s">
        <v>2662</v>
      </c>
      <c r="I168" s="234"/>
      <c r="J168" s="235"/>
      <c r="K168" s="235"/>
      <c r="L168" s="235"/>
      <c r="M168" s="235"/>
      <c r="N168" s="235"/>
      <c r="O168" s="236"/>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3"/>
      <c r="P172" s="76"/>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0" t="s">
        <v>2671</v>
      </c>
      <c r="C176" s="190"/>
      <c r="D176" s="190"/>
      <c r="E176" s="190"/>
      <c r="F176" s="190"/>
      <c r="G176" s="190"/>
      <c r="H176" s="20"/>
      <c r="I176" s="197" t="s">
        <v>2675</v>
      </c>
      <c r="J176" s="198"/>
      <c r="K176" s="198"/>
      <c r="L176" s="198"/>
      <c r="M176" s="198"/>
      <c r="O176" s="177" t="str">
        <f>HYPERLINK("#Integrante_6!A1","INICIO")</f>
        <v>INICIO</v>
      </c>
      <c r="Q176" s="19"/>
      <c r="R176" s="19"/>
      <c r="S176" s="19"/>
      <c r="T176" s="19"/>
      <c r="U176" s="19"/>
      <c r="V176" s="19"/>
      <c r="W176" s="19"/>
      <c r="X176" s="19"/>
      <c r="Y176" s="19"/>
      <c r="Z176" s="19"/>
      <c r="AA176" s="19"/>
      <c r="AB176" s="19"/>
    </row>
    <row r="177" spans="1:28" ht="23.25" x14ac:dyDescent="0.25">
      <c r="A177" s="9"/>
      <c r="B177" s="191" t="s">
        <v>17</v>
      </c>
      <c r="C177" s="192"/>
      <c r="D177" s="193"/>
      <c r="E177" s="197" t="s">
        <v>2620</v>
      </c>
      <c r="F177" s="198"/>
      <c r="G177" s="199"/>
      <c r="H177" s="5"/>
      <c r="I177" s="191" t="s">
        <v>17</v>
      </c>
      <c r="J177" s="192"/>
      <c r="K177" s="192"/>
      <c r="L177" s="193"/>
      <c r="M177" s="251" t="s">
        <v>2680</v>
      </c>
      <c r="O177" s="8"/>
      <c r="Q177" s="19"/>
      <c r="R177" s="19"/>
      <c r="S177" s="156"/>
      <c r="T177" s="19"/>
      <c r="U177" s="19"/>
      <c r="V177" s="19"/>
      <c r="W177" s="19"/>
      <c r="X177" s="19"/>
      <c r="Y177" s="19"/>
      <c r="Z177" s="19"/>
      <c r="AA177" s="19"/>
      <c r="AB177" s="19"/>
    </row>
    <row r="178" spans="1:28" ht="23.25" x14ac:dyDescent="0.25">
      <c r="A178" s="9"/>
      <c r="B178" s="194"/>
      <c r="C178" s="195"/>
      <c r="D178" s="196"/>
      <c r="E178" s="156" t="s">
        <v>2621</v>
      </c>
      <c r="F178" s="156" t="s">
        <v>2622</v>
      </c>
      <c r="G178" s="156" t="s">
        <v>2623</v>
      </c>
      <c r="H178" s="5"/>
      <c r="I178" s="194"/>
      <c r="J178" s="195"/>
      <c r="K178" s="195"/>
      <c r="L178" s="196"/>
      <c r="M178" s="252"/>
      <c r="O178" s="8"/>
      <c r="Q178" s="19"/>
      <c r="R178" s="19"/>
      <c r="S178" s="156" t="s">
        <v>2623</v>
      </c>
      <c r="T178" s="19"/>
      <c r="U178" s="19"/>
      <c r="V178" s="19"/>
      <c r="W178" s="19"/>
      <c r="X178" s="19"/>
      <c r="Y178" s="19"/>
      <c r="Z178" s="19"/>
      <c r="AA178" s="19"/>
      <c r="AB178" s="19"/>
    </row>
    <row r="179" spans="1:28" ht="23.25" x14ac:dyDescent="0.25">
      <c r="A179" s="9"/>
      <c r="B179" s="243" t="s">
        <v>2671</v>
      </c>
      <c r="C179" s="243"/>
      <c r="D179" s="243"/>
      <c r="E179" s="24">
        <v>0.02</v>
      </c>
      <c r="F179" s="170"/>
      <c r="G179" s="171" t="str">
        <f>IF(F179&gt;0,SUM(E179+F179),"")</f>
        <v/>
      </c>
      <c r="H179" s="5"/>
      <c r="I179" s="240" t="s">
        <v>2673</v>
      </c>
      <c r="J179" s="241"/>
      <c r="K179" s="241"/>
      <c r="L179" s="242"/>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3" t="s">
        <v>1165</v>
      </c>
      <c r="C180" s="243"/>
      <c r="D180" s="243"/>
      <c r="E180" s="24">
        <v>0.02</v>
      </c>
      <c r="F180" s="67"/>
      <c r="G180" s="155" t="str">
        <f>IF(F180&gt;0,SUM(E180+F180),"")</f>
        <v/>
      </c>
      <c r="H180" s="5"/>
      <c r="I180" s="240" t="s">
        <v>1169</v>
      </c>
      <c r="J180" s="241"/>
      <c r="K180" s="242"/>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3" t="s">
        <v>1166</v>
      </c>
      <c r="C181" s="243"/>
      <c r="D181" s="243"/>
      <c r="E181" s="24">
        <v>0.02</v>
      </c>
      <c r="F181" s="67"/>
      <c r="G181" s="155" t="str">
        <f>IF(F181&gt;0,SUM(E181+F181),"")</f>
        <v/>
      </c>
      <c r="H181" s="5"/>
      <c r="I181" s="240" t="s">
        <v>1170</v>
      </c>
      <c r="J181" s="241"/>
      <c r="K181" s="242"/>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3" t="s">
        <v>1167</v>
      </c>
      <c r="C182" s="243"/>
      <c r="D182" s="243"/>
      <c r="E182" s="24">
        <v>0.03</v>
      </c>
      <c r="F182" s="67"/>
      <c r="G182" s="155" t="str">
        <f>IF(F182&gt;0,SUM(E182+F182),"")</f>
        <v/>
      </c>
      <c r="H182" s="5"/>
      <c r="I182" s="240" t="s">
        <v>1171</v>
      </c>
      <c r="J182" s="241"/>
      <c r="K182" s="242"/>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0" t="s">
        <v>1172</v>
      </c>
      <c r="J183" s="241"/>
      <c r="K183" s="242"/>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44" t="s">
        <v>2633</v>
      </c>
      <c r="L185" s="244"/>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7" t="s">
        <v>2641</v>
      </c>
      <c r="C192" s="21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9" t="s">
        <v>2664</v>
      </c>
      <c r="C199" s="239"/>
      <c r="D199" s="239"/>
      <c r="E199" s="239"/>
      <c r="F199" s="239"/>
      <c r="G199" s="239"/>
      <c r="H199" s="239"/>
      <c r="I199" s="239"/>
      <c r="J199" s="239"/>
      <c r="K199" s="239"/>
      <c r="L199" s="239"/>
      <c r="M199" s="239"/>
      <c r="N199" s="239"/>
      <c r="O199" s="8"/>
    </row>
    <row r="200" spans="1:18" x14ac:dyDescent="0.25">
      <c r="A200" s="9"/>
      <c r="B200" s="214"/>
      <c r="C200" s="214"/>
      <c r="D200" s="214"/>
      <c r="E200" s="214"/>
      <c r="F200" s="214"/>
      <c r="G200" s="214"/>
      <c r="H200" s="214"/>
      <c r="I200" s="214"/>
      <c r="J200" s="214"/>
      <c r="K200" s="214"/>
      <c r="L200" s="214"/>
      <c r="M200" s="214"/>
      <c r="N200" s="214"/>
      <c r="O200" s="8"/>
    </row>
    <row r="201" spans="1:18" x14ac:dyDescent="0.25">
      <c r="A201" s="9"/>
      <c r="B201" s="215" t="s">
        <v>2653</v>
      </c>
      <c r="C201" s="216"/>
      <c r="D201" s="216"/>
      <c r="E201" s="216"/>
      <c r="F201" s="216"/>
      <c r="G201" s="216"/>
      <c r="H201" s="216"/>
      <c r="I201" s="216"/>
      <c r="J201" s="216"/>
      <c r="K201" s="216"/>
      <c r="L201" s="216"/>
      <c r="M201" s="216"/>
      <c r="N201" s="216"/>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