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uca\Arreglo\"/>
    </mc:Choice>
  </mc:AlternateContent>
  <xr:revisionPtr revIDLastSave="0" documentId="8_{3972CB3C-D5E9-42EE-9C3E-805E4994305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<sst xmlns="http://schemas.openxmlformats.org/spreadsheetml/2006/main" count="3134" uniqueCount="2705">
  <si>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</si>
  <si>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</si>
  <si>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</si>
  <si>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</si>
  <si>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</si>
  <si>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</si>
  <si>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</si>
  <si>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</si>
  <si>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</si>
  <si>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</si>
  <si>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</si>
  <si>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</si>
  <si>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</si>
  <si>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</si>
  <si>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</si>
  <si>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</si>
  <si>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</si>
  <si>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</si>
  <si>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</si>
  <si>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</si>
  <si>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</si>
  <si>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</si>
  <si>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</si>
  <si>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</si>
  <si>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</si>
  <si>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</si>
  <si>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</si>
  <si>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</si>
  <si>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</si>
  <si>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</si>
  <si>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</si>
  <si>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</si>
  <si>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</si>
  <si>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</si>
  <si>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</si>
  <si>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</si>
  <si>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</si>
  <si>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</si>
  <si>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</si>
  <si>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</si>
  <si>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</si>
  <si>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</si>
  <si>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</si>
  <si>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</si>
  <si>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</si>
  <si>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</si>
  <si>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</si>
  <si>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</si>
  <si>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</si>
  <si>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</si>
  <si>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</si>
  <si>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</si>
  <si>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</si>
  <si>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</si>
  <si>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</si>
  <si>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</si>
  <si>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</si>
  <si>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</si>
  <si>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</si>
  <si>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</si>
  <si>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</si>
  <si>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</si>
  <si>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</si>
  <si>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</si>
  <si>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</si>
  <si>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</si>
  <si>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</si>
  <si>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</si>
  <si>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</si>
  <si>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</si>
  <si>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</si>
  <si>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</si>
  <si>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</si>
  <si>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</si>
  <si>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</si>
  <si>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</si>
  <si>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</si>
  <si>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</si>
  <si>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</si>
  <si>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</si>
  <si>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</si>
  <si>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</si>
  <si>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</si>
  <si>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</si>
  <si>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</si>
  <si>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</si>
  <si>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</si>
  <si>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</si>
  <si>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</si>
  <si>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</si>
  <si>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</si>
  <si>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</si>
  <si>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</si>
  <si>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</si>
  <si>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</si>
  <si>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</si>
  <si>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</si>
  <si>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</si>
  <si>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</si>
  <si>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</si>
  <si>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</si>
  <si>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</si>
  <si>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</si>
  <si>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</si>
  <si>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</si>
  <si>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</si>
  <si>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</si>
  <si>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</si>
  <si>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</si>
  <si>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</si>
  <si>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</si>
  <si>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</si>
  <si>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</si>
  <si>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</si>
  <si>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</si>
  <si>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</si>
  <si>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</si>
  <si>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</si>
  <si>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</si>
  <si>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</si>
  <si>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</si>
  <si>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</si>
  <si>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</si>
  <si>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</si>
  <si>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</si>
  <si>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</si>
  <si>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</si>
  <si>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</si>
  <si>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</si>
  <si>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</si>
  <si>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</si>
  <si>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</si>
  <si>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</si>
  <si>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</si>
  <si>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</si>
  <si>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</si>
  <si>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</si>
  <si>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</si>
  <si>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</si>
  <si>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</si>
  <si>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</si>
  <si>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</si>
  <si>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</si>
  <si>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</si>
  <si>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</si>
  <si>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</si>
  <si>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</si>
  <si>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</si>
  <si>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</si>
  <si>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</si>
  <si>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</si>
  <si>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</si>
  <si>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</si>
  <si>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</si>
  <si>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</si>
  <si>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</si>
  <si>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</si>
  <si>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</si>
  <si>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</si>
  <si>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</si>
  <si>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</si>
  <si>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</si>
  <si>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</si>
  <si>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</si>
  <si>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</si>
  <si>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</si>
  <si>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</si>
  <si>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</si>
  <si>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</si>
  <si>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</si>
  <si>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</si>
  <si>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</si>
  <si>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</si>
  <si>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</si>
  <si>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</si>
  <si>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</si>
  <si>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</si>
  <si>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</si>
  <si>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</si>
  <si>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</si>
  <si>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</si>
  <si>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</si>
  <si>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</si>
  <si>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</si>
  <si>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</si>
  <si>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</si>
  <si>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</si>
  <si>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</si>
  <si>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</si>
  <si>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</si>
  <si>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</si>
  <si>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</si>
  <si>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</si>
  <si>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</si>
  <si>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</si>
  <si>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</si>
  <si>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</si>
  <si>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</si>
  <si>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</si>
  <si>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</si>
  <si>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</si>
  <si>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</si>
  <si>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</si>
  <si>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</si>
  <si>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</si>
  <si>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</si>
  <si>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</si>
  <si>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</si>
  <si>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</si>
  <si>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</si>
  <si>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</si>
  <si>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</si>
  <si>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</si>
  <si>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</si>
  <si>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</si>
  <si>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</si>
  <si>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</si>
  <si>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</si>
  <si>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</si>
  <si>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</si>
  <si>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</si>
  <si>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</si>
  <si>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</si>
  <si>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</si>
  <si>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</si>
  <si>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</si>
  <si>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</si>
  <si>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</si>
  <si>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</si>
  <si>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</si>
  <si>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</si>
  <si>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</si>
  <si>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</si>
  <si>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</si>
  <si>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</si>
  <si>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</si>
  <si>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</si>
  <si>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</si>
  <si>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</si>
  <si>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</si>
  <si>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</si>
  <si>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</si>
  <si>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</si>
  <si>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</si>
  <si>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</si>
  <si>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</si>
  <si>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</si>
  <si>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</si>
  <si>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</si>
  <si>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</si>
  <si>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</si>
  <si>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</si>
  <si>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</si>
  <si>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</si>
  <si>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</si>
  <si>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</si>
  <si>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</si>
  <si>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</si>
  <si>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</si>
  <si>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</si>
  <si>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</si>
  <si>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</si>
  <si>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</si>
  <si>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</si>
  <si>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</si>
  <si>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</si>
  <si>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</si>
  <si>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</si>
  <si>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</si>
  <si>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</si>
  <si>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</si>
  <si>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</si>
  <si>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</si>
  <si>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</si>
  <si>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</si>
  <si>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</si>
  <si>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</si>
  <si>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</si>
  <si>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</si>
  <si>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</si>
  <si>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</si>
  <si>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</si>
  <si>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</si>
  <si>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</si>
  <si>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</si>
  <si>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</si>
  <si>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</si>
  <si>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</si>
  <si>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</si>
  <si>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</si>
  <si>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</si>
  <si>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</si>
  <si>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</si>
  <si>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</si>
  <si>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</si>
  <si>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</si>
  <si>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</si>
  <si>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</si>
  <si>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</si>
  <si>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</si>
  <si>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</si>
  <si>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</si>
  <si>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</si>
  <si>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</si>
  <si>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</si>
  <si>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</si>
  <si>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</si>
  <si>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</si>
  <si>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</si>
  <si>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</si>
  <si>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</si>
  <si>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</si>
  <si>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</si>
  <si>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</si>
  <si>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</si>
  <si>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</si>
  <si>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</si>
  <si>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</si>
  <si>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</si>
  <si>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</si>
  <si>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</si>
  <si>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</si>
  <si>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</si>
  <si>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</si>
  <si>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</si>
  <si>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</si>
  <si>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</si>
  <si>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</si>
  <si>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</si>
  <si>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</si>
  <si>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</si>
  <si>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</si>
  <si>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</si>
  <si>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</si>
  <si>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</si>
  <si>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</si>
  <si>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</si>
  <si>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</si>
  <si>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</si>
  <si>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</si>
  <si>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</si>
  <si>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</si>
  <si>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</si>
  <si>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</si>
  <si>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</si>
  <si>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</si>
  <si>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</si>
  <si>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</si>
  <si>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</si>
  <si>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</si>
  <si>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</si>
  <si>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</si>
  <si>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</si>
  <si>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</si>
  <si>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</si>
  <si>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</si>
  <si>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</si>
  <si>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</si>
  <si>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</si>
  <si>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</si>
  <si>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</si>
  <si>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</si>
  <si>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</si>
  <si>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</si>
  <si>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</si>
  <si>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</si>
  <si>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</si>
  <si>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</si>
  <si>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</si>
  <si>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</si>
  <si>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</si>
  <si>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</si>
  <si>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</si>
  <si>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</si>
  <si>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</si>
  <si>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</si>
  <si>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</si>
  <si>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</si>
  <si>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</si>
  <si>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</si>
  <si>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</si>
  <si>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</si>
  <si>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</si>
  <si>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</si>
  <si>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</si>
  <si>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</si>
  <si>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</si>
  <si>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</si>
  <si>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</si>
  <si>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</si>
  <si>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</si>
  <si>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</si>
  <si>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</si>
  <si>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</si>
  <si>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</si>
  <si>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</si>
  <si>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</si>
  <si>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</si>
  <si>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</si>
  <si>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</si>
  <si>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</si>
  <si>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</si>
  <si>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</si>
  <si>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</si>
  <si>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</si>
  <si>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</si>
  <si>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</si>
  <si>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</si>
  <si>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</si>
  <si>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</si>
  <si>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</si>
  <si>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</si>
  <si>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</si>
  <si>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</si>
  <si>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</si>
  <si>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</si>
  <si>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</si>
  <si>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</si>
  <si>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</si>
  <si>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</si>
  <si>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</si>
  <si>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</si>
  <si>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</si>
  <si>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</si>
  <si>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</si>
  <si>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</si>
  <si>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</si>
  <si>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</si>
  <si>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</si>
  <si>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</si>
  <si>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</si>
  <si>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</si>
  <si>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</si>
  <si>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</si>
  <si>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</si>
  <si>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</si>
  <si>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</si>
  <si>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</si>
  <si>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</si>
  <si>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</si>
  <si>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</si>
  <si>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</si>
  <si>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</si>
  <si>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</si>
  <si>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</si>
  <si>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</si>
  <si>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</si>
  <si>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</si>
  <si>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</si>
  <si>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</si>
  <si>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</si>
  <si>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</si>
  <si>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</si>
  <si>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</si>
  <si>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</si>
  <si>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</si>
  <si>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</si>
  <si>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</si>
  <si>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</si>
  <si>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</si>
  <si>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</si>
  <si>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</si>
  <si>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</si>
  <si>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</si>
  <si>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</si>
  <si>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</si>
  <si>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</si>
  <si>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</si>
  <si>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</si>
  <si>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</si>
  <si>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</si>
  <si>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</si>
  <si>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</si>
  <si>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</si>
  <si>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</si>
  <si>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</si>
  <si>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</si>
  <si>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</si>
  <si>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</si>
  <si>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</si>
  <si>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</si>
  <si>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</si>
  <si>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</si>
  <si>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</si>
  <si>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</si>
  <si>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</si>
  <si>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</si>
  <si>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</si>
  <si>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</si>
  <si>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</si>
  <si>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</si>
  <si>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</si>
  <si>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</si>
  <si>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</si>
  <si>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</si>
  <si>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</si>
  <si>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</si>
  <si>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</si>
  <si>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</si>
  <si>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</si>
  <si>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</si>
  <si>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</si>
  <si>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</si>
  <si>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</si>
  <si>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</si>
  <si>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</si>
  <si>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</si>
  <si>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</si>
  <si>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</si>
  <si>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</si>
  <si>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</si>
  <si>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</si>
  <si>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</si>
  <si>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</si>
  <si>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</si>
  <si>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</si>
  <si>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</si>
  <si>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</si>
  <si>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</si>
  <si>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</si>
  <si>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</si>
  <si>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</si>
  <si>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</si>
  <si>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</si>
  <si>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</si>
  <si>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</si>
  <si>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</si>
  <si>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</si>
  <si>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</si>
  <si>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</si>
  <si>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</si>
  <si>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</si>
  <si>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</si>
  <si>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</si>
  <si>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</si>
  <si>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</si>
  <si>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</si>
  <si>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</si>
  <si>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</si>
  <si>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</si>
  <si>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</si>
  <si>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</si>
  <si>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</si>
  <si>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</si>
  <si>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</si>
  <si>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</si>
  <si>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</si>
  <si>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</si>
  <si>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</si>
  <si>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</si>
  <si>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</si>
  <si>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</si>
  <si>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</si>
  <si>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</si>
  <si>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</si>
  <si>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</si>
  <si>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</si>
  <si>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</si>
  <si>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</si>
  <si>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</si>
  <si>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</si>
  <si>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</si>
  <si>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</si>
  <si>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</si>
  <si>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</si>
  <si>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</si>
  <si>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</si>
  <si>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</si>
  <si>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</si>
  <si>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</si>
  <si>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</si>
  <si>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</si>
  <si>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</si>
  <si>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</si>
  <si>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</si>
  <si>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</si>
  <si>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</si>
  <si>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</si>
  <si>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</si>
  <si>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</si>
  <si>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</si>
  <si>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</si>
  <si>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</si>
  <si>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</si>
  <si>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</si>
  <si>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</si>
  <si>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</si>
  <si>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</si>
  <si>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</si>
  <si>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</si>
  <si>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</si>
  <si>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</si>
  <si>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</si>
  <si>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</si>
  <si>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</si>
  <si>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</si>
  <si>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</si>
  <si>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</si>
  <si>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</si>
  <si>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</si>
  <si>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</si>
  <si>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</si>
  <si>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</si>
  <si>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</si>
  <si>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</si>
  <si>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</si>
  <si>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</si>
  <si>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</si>
  <si>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</si>
  <si>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</si>
  <si>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</si>
  <si>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</si>
  <si>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</si>
  <si>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</si>
  <si>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</si>
  <si>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</si>
  <si>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</si>
  <si>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</si>
  <si>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</si>
  <si>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</si>
  <si>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</si>
  <si>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</si>
  <si>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</si>
  <si>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</si>
  <si>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</si>
  <si>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</si>
  <si>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</si>
  <si>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</si>
  <si>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</si>
  <si>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</si>
  <si>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</si>
  <si>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</si>
  <si>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</si>
  <si>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</si>
  <si>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</si>
  <si>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</si>
  <si>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</si>
  <si>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</si>
  <si>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</si>
  <si>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</si>
  <si>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</si>
  <si>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</si>
  <si>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</si>
  <si>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</si>
  <si>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</si>
  <si>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</si>
  <si>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</si>
  <si>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</si>
  <si>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</si>
  <si>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</si>
  <si>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</si>
  <si>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</si>
  <si>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</si>
  <si>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</si>
  <si>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</si>
  <si>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</si>
  <si>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</si>
  <si>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</si>
  <si>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</si>
  <si>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</si>
  <si>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</si>
  <si>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</si>
  <si>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</si>
  <si>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</si>
  <si>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</si>
  <si>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</si>
  <si>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</si>
  <si>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</si>
  <si>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</si>
  <si>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</si>
  <si>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</si>
  <si>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</si>
  <si>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</si>
  <si>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</si>
  <si>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</si>
  <si>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</si>
  <si>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</si>
  <si>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</si>
  <si>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</si>
  <si>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</si>
  <si>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</si>
  <si>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</si>
  <si>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</si>
  <si>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</si>
  <si>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</si>
  <si>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</si>
  <si>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</si>
  <si>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</si>
  <si>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</si>
  <si>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</si>
  <si>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</si>
  <si>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</si>
  <si>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</si>
  <si>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</si>
  <si>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</si>
  <si>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</si>
  <si>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</si>
  <si>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</si>
  <si>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</si>
  <si>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</si>
  <si>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</si>
  <si>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</si>
  <si>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</si>
  <si>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</si>
  <si>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</si>
  <si>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</si>
  <si>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</si>
  <si>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</si>
  <si>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</si>
  <si>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</si>
  <si>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</si>
  <si>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</si>
  <si>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</si>
  <si>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</si>
  <si>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</si>
  <si>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</si>
  <si>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</si>
  <si>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</si>
  <si>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</si>
  <si>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</si>
  <si>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</si>
  <si>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</si>
  <si>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</si>
  <si>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</si>
  <si>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</si>
  <si>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</si>
  <si>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</si>
  <si>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</si>
  <si>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</si>
  <si>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</si>
  <si>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</si>
  <si>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</si>
  <si>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</si>
  <si>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</si>
  <si>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</si>
  <si>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</si>
  <si>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</si>
  <si>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</si>
  <si>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</si>
  <si>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</si>
  <si>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</si>
  <si>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</si>
  <si>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</si>
  <si>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</si>
  <si>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</si>
  <si>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</si>
  <si>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</si>
  <si>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</si>
  <si>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</si>
  <si>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</si>
  <si>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</si>
  <si>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</si>
  <si>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</si>
  <si>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</si>
  <si>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</si>
  <si>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</si>
  <si>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</si>
  <si>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</si>
  <si>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</si>
  <si>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</si>
  <si>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</si>
  <si>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</si>
  <si>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</si>
  <si>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</si>
  <si>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</si>
  <si>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</si>
  <si>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</si>
  <si>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</si>
  <si>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</si>
  <si>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</si>
  <si>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</si>
  <si>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</si>
  <si>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</si>
  <si>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</si>
  <si>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</si>
  <si>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</si>
  <si>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</si>
  <si>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</si>
  <si>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</si>
  <si>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</si>
  <si>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</si>
  <si>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</si>
  <si>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</si>
  <si>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</si>
  <si>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</si>
  <si>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</si>
  <si>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</si>
  <si>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</si>
  <si>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</si>
  <si>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</si>
  <si>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</si>
  <si>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</si>
  <si>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</si>
  <si>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</si>
  <si>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</si>
  <si>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</si>
  <si>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</si>
  <si>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</si>
  <si>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</si>
  <si>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</si>
  <si>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</si>
  <si>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</si>
  <si>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</si>
  <si>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</si>
  <si>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</si>
  <si>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</si>
  <si>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</si>
  <si>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</si>
  <si>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</si>
  <si>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</si>
  <si>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</si>
  <si>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</si>
  <si>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</si>
  <si>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</si>
  <si>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</si>
  <si>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</si>
  <si>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</si>
  <si>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</si>
  <si>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</si>
  <si>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</si>
  <si>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</si>
  <si>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</si>
  <si>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</si>
  <si>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</si>
  <si>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</si>
  <si>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</si>
  <si>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</si>
  <si>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</si>
  <si>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</si>
  <si>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</si>
  <si>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</si>
  <si>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</si>
  <si>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</si>
  <si>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</si>
  <si>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</si>
  <si>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</si>
  <si>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</si>
  <si>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</si>
  <si>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</si>
  <si>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</si>
  <si>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</si>
  <si>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</si>
  <si>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</si>
  <si>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</si>
  <si>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</si>
  <si>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</si>
  <si>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</si>
  <si>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</si>
  <si>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</si>
  <si>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</si>
  <si>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</si>
  <si>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</si>
  <si>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</si>
  <si>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</si>
  <si>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</si>
  <si>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</si>
  <si>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</si>
  <si>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</si>
  <si>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</si>
  <si>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</si>
  <si>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</si>
  <si>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</si>
  <si>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</si>
  <si>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</si>
  <si>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</si>
  <si>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</si>
  <si>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</si>
  <si>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</si>
  <si>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</si>
  <si>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</si>
  <si>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</si>
  <si>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</si>
  <si>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</si>
  <si>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</si>
  <si>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</si>
  <si>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</si>
  <si>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</si>
  <si>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</si>
  <si>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</si>
  <si>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</si>
  <si>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</si>
  <si>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</si>
  <si>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</si>
  <si>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</si>
  <si>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</si>
  <si>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</si>
  <si>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</si>
  <si>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</si>
  <si>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</si>
  <si>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</si>
  <si>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</si>
  <si>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</si>
  <si>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</si>
  <si>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</si>
  <si>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</si>
  <si>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</si>
  <si>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</si>
  <si>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</si>
  <si>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</si>
  <si>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</si>
  <si>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</si>
  <si>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</si>
  <si>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</si>
  <si>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</si>
  <si>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</si>
  <si>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</si>
  <si>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</si>
  <si>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</si>
  <si>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</si>
  <si>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</si>
  <si>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</si>
  <si>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</si>
  <si>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</si>
  <si>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</si>
  <si>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</si>
  <si>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</si>
  <si>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</si>
  <si>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</si>
  <si>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</si>
  <si>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</si>
  <si>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</si>
  <si>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</si>
  <si>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</si>
  <si>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</si>
  <si>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</si>
  <si>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</si>
  <si>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</si>
  <si>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</si>
  <si>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</si>
  <si>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</si>
  <si>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</si>
  <si>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</si>
  <si>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</si>
  <si>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</si>
  <si>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</si>
  <si>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</si>
  <si>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</si>
  <si>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</si>
  <si>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</si>
  <si>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</si>
  <si>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</si>
  <si>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</si>
  <si>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</si>
  <si>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</si>
  <si>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</si>
  <si>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</si>
  <si>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</si>
  <si>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</si>
  <si>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</si>
  <si>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</si>
  <si>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</si>
  <si>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</si>
  <si>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</si>
  <si>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</si>
  <si>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</si>
  <si>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</si>
  <si>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</si>
  <si>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</si>
  <si>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</si>
  <si>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</si>
  <si>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</si>
  <si>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</si>
  <si>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</si>
  <si>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</si>
  <si>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</si>
  <si>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</si>
  <si>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</si>
  <si>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</si>
  <si>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</si>
  <si>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</si>
  <si>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</si>
  <si>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</si>
  <si>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</si>
  <si>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</si>
  <si>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</si>
  <si>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</si>
  <si>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</si>
  <si>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</si>
  <si>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</si>
  <si>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</si>
  <si>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</si>
  <si>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</si>
  <si>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</si>
  <si>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</si>
  <si>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</si>
  <si>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</si>
  <si>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</si>
  <si>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</si>
  <si>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</si>
  <si>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</si>
  <si>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</si>
  <si>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</si>
  <si>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</si>
  <si>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</si>
  <si>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</si>
  <si>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</si>
  <si>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</si>
  <si>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</si>
  <si>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</si>
  <si>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</si>
  <si>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</si>
  <si>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</si>
  <si>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</si>
  <si>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</si>
  <si>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</si>
  <si>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</si>
  <si>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</si>
  <si>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</si>
  <si>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</si>
  <si>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</si>
  <si>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</si>
  <si>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</si>
  <si>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</si>
  <si>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</si>
  <si>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</si>
  <si>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</si>
  <si>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</si>
  <si>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</si>
  <si>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</si>
  <si>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</si>
  <si>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</si>
  <si>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</si>
  <si>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</si>
  <si>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</si>
  <si>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</si>
  <si>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</si>
  <si>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</si>
  <si>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</si>
  <si>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</si>
  <si>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</si>
  <si>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</si>
  <si>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</si>
  <si>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</si>
  <si>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</si>
  <si>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</si>
  <si>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</si>
  <si>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</si>
  <si>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</si>
  <si>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</si>
  <si>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</si>
  <si>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</si>
  <si>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</si>
  <si>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</si>
  <si>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</si>
  <si>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</si>
  <si>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</si>
  <si>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</si>
  <si>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</si>
  <si>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</si>
  <si>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</si>
  <si>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</si>
  <si>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</si>
  <si>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</si>
  <si>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</si>
  <si>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</si>
  <si>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</si>
  <si>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</si>
  <si>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</si>
  <si>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</si>
  <si>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</si>
  <si>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</si>
  <si>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</si>
  <si>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</si>
  <si>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</si>
  <si>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</si>
  <si>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</si>
  <si>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</si>
  <si>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</si>
  <si>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</si>
  <si>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</si>
  <si>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</si>
  <si>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</si>
  <si>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</si>
  <si>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</si>
  <si>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</si>
  <si>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</si>
  <si>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</si>
  <si>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</si>
  <si>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</si>
  <si>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</si>
  <si>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</si>
  <si>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</si>
  <si>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</si>
  <si>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</si>
  <si>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</si>
  <si>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</si>
  <si>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</si>
  <si>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</si>
  <si>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</si>
  <si>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</si>
  <si>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</si>
  <si>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</si>
  <si>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</si>
  <si>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</si>
  <si>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</si>
  <si>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</si>
  <si>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</si>
  <si>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</si>
  <si>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</si>
  <si>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</si>
  <si>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</si>
  <si>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</si>
  <si>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</si>
  <si>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</si>
  <si>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</si>
  <si>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</si>
  <si>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</si>
  <si>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</si>
  <si>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</si>
  <si>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</si>
  <si>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</si>
  <si>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</si>
  <si>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</si>
  <si>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</si>
  <si>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</si>
  <si>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</si>
  <si>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</si>
  <si>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</si>
  <si>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</si>
  <si>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</si>
  <si>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</si>
  <si>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</si>
  <si>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</si>
  <si>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</si>
  <si>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</si>
  <si>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</si>
  <si>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</si>
  <si>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</si>
  <si>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</si>
  <si>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</si>
  <si>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</si>
  <si>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</si>
  <si>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</si>
  <si>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</si>
  <si>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</si>
  <si>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</si>
  <si>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</si>
  <si>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</si>
  <si>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</si>
  <si>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</si>
  <si>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</si>
  <si>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</si>
  <si>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</si>
  <si>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</si>
  <si>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</si>
  <si>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</si>
  <si>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</si>
  <si>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</si>
  <si>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</si>
  <si>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</si>
  <si>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</si>
  <si>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</si>
  <si>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</si>
  <si>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</si>
  <si>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</si>
  <si>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</si>
  <si>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</si>
  <si>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</si>
  <si>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</si>
  <si>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</si>
  <si>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</si>
  <si>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</si>
  <si>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</si>
  <si>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</si>
  <si>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</si>
  <si>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</si>
  <si>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</si>
  <si>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</si>
  <si>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</si>
  <si>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</si>
  <si>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</si>
  <si>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</si>
  <si>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</si>
  <si>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</si>
  <si>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</si>
  <si>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</si>
  <si>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</si>
  <si>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</si>
  <si>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</si>
  <si>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</si>
  <si>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</si>
  <si>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</si>
  <si>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</si>
  <si>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</si>
  <si>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</si>
  <si>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</si>
  <si>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</si>
  <si>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</si>
  <si>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</si>
  <si>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</si>
  <si>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</si>
  <si>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</si>
  <si>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</si>
  <si>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</si>
  <si>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</si>
  <si>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</si>
  <si>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</si>
  <si>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</si>
  <si>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</si>
  <si>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</si>
  <si>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</si>
  <si>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</si>
  <si>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</si>
  <si>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</si>
  <si>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</si>
  <si>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</si>
  <si>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</si>
  <si>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</si>
  <si>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</si>
  <si>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</si>
  <si>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</si>
  <si>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</si>
  <si>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</si>
  <si>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</si>
  <si>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</si>
  <si>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</si>
  <si>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</si>
  <si>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</si>
  <si>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</si>
  <si>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</si>
  <si>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</si>
  <si>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</si>
  <si>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</si>
  <si>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</si>
  <si>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</si>
  <si>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</si>
  <si>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</si>
  <si>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</si>
  <si>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</si>
  <si>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</si>
  <si>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</si>
  <si>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</si>
  <si>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</si>
  <si>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</si>
  <si>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</si>
  <si>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</si>
  <si>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</si>
  <si>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</si>
  <si>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</si>
  <si>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</si>
  <si>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</si>
  <si>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</si>
  <si>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</si>
  <si>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</si>
  <si>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</si>
  <si>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</si>
  <si>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</si>
  <si>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</si>
  <si>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</si>
  <si>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</si>
  <si>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</si>
  <si>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</si>
  <si>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</si>
  <si>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</si>
  <si>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</si>
  <si>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</si>
  <si>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</si>
  <si>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</si>
  <si>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</si>
  <si>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</si>
  <si>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</si>
  <si>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</si>
  <si>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</si>
  <si>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</si>
  <si>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</si>
  <si>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</si>
  <si>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</si>
  <si>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</si>
  <si>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</si>
  <si>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</si>
  <si>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</si>
  <si>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</si>
  <si>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</si>
  <si>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</si>
  <si>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</si>
  <si>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</si>
  <si>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</si>
  <si>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</si>
  <si>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</si>
  <si>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</si>
  <si>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</si>
  <si>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</si>
  <si>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</si>
  <si>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</si>
  <si>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</si>
  <si>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</si>
  <si>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</si>
  <si>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</si>
  <si>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</si>
  <si>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</si>
  <si>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</si>
  <si>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</si>
  <si>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</si>
  <si>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</si>
  <si>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</si>
  <si>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</si>
  <si>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</si>
  <si>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</si>
  <si>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</si>
  <si>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</si>
  <si>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</si>
  <si>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</si>
  <si>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</si>
  <si>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</si>
  <si>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</si>
  <si>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</si>
  <si>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</si>
  <si>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</si>
  <si>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</si>
  <si>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</si>
  <si>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</si>
  <si>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</si>
  <si>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</si>
  <si>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</si>
  <si>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</si>
  <si>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</si>
  <si>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</si>
  <si>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</si>
  <si>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</si>
  <si>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</si>
  <si>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</si>
  <si>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</si>
  <si>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</si>
  <si>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</si>
  <si>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</si>
  <si>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</si>
  <si>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</si>
  <si>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</si>
  <si>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</si>
  <si>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</si>
  <si>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</si>
  <si>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</si>
  <si>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</si>
  <si>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</si>
  <si>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</si>
  <si>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</si>
  <si>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</si>
  <si>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</si>
  <si>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</si>
  <si>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</si>
  <si>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</si>
  <si>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</si>
  <si>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</si>
  <si>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</si>
  <si>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</si>
  <si>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</si>
  <si>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</si>
  <si>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</si>
  <si>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</si>
  <si>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</si>
  <si>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</si>
  <si>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</si>
  <si>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</si>
  <si>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</si>
  <si>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</si>
  <si>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</si>
  <si>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</si>
  <si>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</si>
  <si>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</si>
  <si>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</si>
  <si>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</si>
  <si>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</si>
  <si>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</si>
  <si>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</si>
  <si>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</si>
  <si>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</si>
  <si>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</si>
  <si>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</si>
  <si>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</si>
  <si>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</si>
  <si>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</si>
  <si>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</si>
  <si>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</si>
  <si>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</si>
  <si>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</si>
  <si>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</si>
  <si>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</si>
  <si>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</si>
  <si>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</si>
  <si>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</si>
  <si>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</si>
  <si>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</si>
  <si>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</si>
  <si>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</si>
  <si>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</si>
  <si>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</si>
  <si>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</si>
  <si>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</si>
  <si>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</si>
  <si>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</si>
  <si>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</si>
  <si>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</si>
  <si>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</si>
  <si>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</si>
  <si>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</si>
  <si>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</si>
  <si>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</si>
  <si>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</si>
  <si>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</si>
  <si>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</si>
  <si>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</si>
  <si>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</si>
  <si>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</si>
  <si>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</si>
  <si>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</si>
  <si>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</si>
  <si>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</si>
  <si>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</si>
  <si>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</si>
  <si>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</si>
  <si>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</si>
  <si>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</si>
  <si>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</si>
  <si>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</si>
  <si>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</si>
  <si>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</si>
  <si>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</si>
  <si>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</si>
  <si>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</si>
  <si>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</si>
  <si>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</si>
  <si>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</si>
  <si>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</si>
  <si>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</si>
  <si>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</si>
  <si>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</si>
  <si>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</si>
  <si>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</si>
  <si>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</si>
  <si>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</si>
  <si>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</si>
  <si>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</si>
  <si>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</si>
  <si>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</si>
  <si>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</si>
  <si>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</si>
  <si>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</si>
  <si>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</si>
  <si>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</si>
  <si>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</si>
  <si>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</si>
  <si>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</si>
  <si>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</si>
  <si>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</si>
  <si>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</si>
  <si>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</si>
  <si>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</si>
  <si>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</si>
  <si>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</si>
  <si>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</si>
  <si>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</si>
  <si>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</si>
  <si>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</si>
  <si>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</si>
  <si>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</si>
  <si>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</si>
  <si>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</si>
  <si>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</si>
  <si>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</si>
  <si>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</si>
  <si>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</si>
  <si>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</si>
  <si>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</si>
  <si>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</si>
  <si>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</si>
  <si>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</si>
  <si>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</si>
  <si>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</si>
  <si>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</si>
  <si>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</si>
  <si>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</si>
  <si>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</si>
  <si>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</si>
  <si>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</si>
  <si>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</si>
  <si>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</si>
  <si>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</si>
  <si>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</si>
  <si>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</si>
  <si>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</si>
  <si>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</si>
  <si>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</si>
  <si>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</si>
  <si>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</si>
  <si>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</si>
  <si>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</si>
  <si>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</si>
  <si>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</si>
  <si>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</si>
  <si>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</si>
  <si>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</si>
  <si>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</si>
  <si>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</si>
  <si>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</si>
  <si>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</si>
  <si>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</si>
  <si>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</si>
  <si>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</si>
  <si>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</si>
  <si>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</si>
  <si>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</si>
  <si>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</si>
  <si>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</si>
  <si>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</si>
  <si>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</si>
  <si>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</si>
  <si>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</si>
  <si>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</si>
  <si>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</si>
  <si>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</si>
  <si>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</si>
  <si>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</si>
  <si>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</si>
  <si>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</si>
  <si>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</si>
  <si>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</si>
  <si>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</si>
  <si>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</si>
  <si>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</si>
  <si>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</si>
  <si>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</si>
  <si>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</si>
  <si>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</si>
  <si>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</si>
  <si>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</si>
  <si>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</si>
  <si>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</si>
  <si>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</si>
  <si>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</si>
  <si>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</si>
  <si>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</si>
  <si>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</si>
  <si>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</si>
  <si>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</si>
  <si>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</si>
  <si>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</si>
  <si>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</si>
  <si>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</si>
  <si>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</si>
  <si>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</si>
  <si>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</si>
  <si>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</si>
  <si>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</si>
  <si>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</si>
  <si>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</si>
  <si>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</si>
  <si>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</si>
  <si>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</si>
  <si>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</si>
  <si>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</si>
  <si>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</si>
  <si>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</si>
  <si>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</si>
  <si>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</si>
  <si>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</si>
  <si>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</si>
  <si>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</si>
  <si>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</si>
  <si>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</si>
  <si>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</si>
  <si>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</si>
  <si>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</si>
  <si>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</si>
  <si>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</si>
  <si>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</si>
  <si>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</si>
  <si>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</si>
  <si>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</si>
  <si>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</si>
  <si>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</si>
  <si>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</si>
  <si>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</si>
  <si>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</si>
  <si>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</si>
  <si>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</si>
  <si>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</si>
  <si>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</si>
  <si>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</si>
  <si>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</si>
  <si>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</si>
  <si>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</si>
  <si>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</si>
  <si>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</si>
  <si>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</si>
  <si>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</si>
  <si>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</si>
  <si>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</si>
  <si>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</si>
  <si>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</si>
  <si>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</si>
  <si>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</si>
  <si>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</si>
  <si>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</si>
  <si>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</si>
  <si>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</si>
  <si>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</si>
  <si>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</si>
  <si>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</si>
  <si>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</si>
  <si>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</si>
  <si>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</si>
  <si>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</si>
  <si>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</si>
  <si>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</si>
  <si>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</si>
  <si>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</si>
  <si>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</si>
  <si>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</si>
  <si>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</si>
  <si>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</si>
  <si>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</si>
  <si>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</si>
  <si>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</si>
  <si>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</si>
  <si>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</si>
  <si>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</si>
  <si>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</si>
  <si>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</si>
  <si>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</si>
  <si>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</si>
  <si>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</si>
  <si>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</si>
  <si>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</si>
  <si>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</si>
  <si>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</si>
  <si>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</si>
  <si>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</si>
  <si>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</si>
  <si>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</si>
  <si>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</si>
  <si>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</si>
  <si>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</si>
  <si>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</si>
  <si>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</si>
  <si>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</si>
  <si>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</si>
  <si>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</si>
  <si>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</si>
  <si>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</si>
  <si>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</si>
  <si>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</si>
  <si>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</si>
  <si>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</si>
  <si>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</si>
  <si>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</si>
  <si>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</si>
  <si>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</si>
  <si>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</si>
  <si>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</si>
  <si>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</si>
  <si>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</si>
  <si>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</si>
  <si>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</si>
  <si>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</si>
  <si>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</si>
  <si>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</si>
  <si>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</si>
  <si>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</si>
  <si>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</si>
  <si>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</si>
  <si>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</si>
  <si>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</si>
  <si>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</si>
  <si>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</si>
  <si>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</si>
  <si>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</si>
  <si>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</si>
  <si>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</si>
  <si>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</si>
  <si>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</si>
  <si>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</si>
  <si>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</si>
  <si>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</si>
  <si>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</si>
  <si>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</si>
  <si>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</si>
  <si>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</si>
  <si>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</si>
  <si>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</si>
  <si>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</si>
  <si>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</si>
  <si>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</si>
  <si>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</si>
  <si>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</si>
  <si>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</si>
  <si>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</si>
  <si>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</si>
  <si>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</si>
  <si>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</si>
  <si>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</si>
  <si>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</si>
  <si>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</si>
  <si>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</si>
  <si>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</si>
  <si>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</si>
  <si>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</si>
  <si>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</si>
  <si>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</si>
  <si>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</si>
  <si>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</si>
  <si>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</si>
  <si>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</si>
  <si>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</si>
  <si>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</si>
  <si>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</si>
  <si>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</si>
  <si>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</si>
  <si>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</si>
  <si>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</si>
  <si>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</si>
  <si>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</si>
  <si>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</si>
  <si>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</si>
  <si>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</si>
  <si>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</si>
  <si>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</si>
  <si>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</si>
  <si>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</si>
  <si>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</si>
  <si>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</si>
  <si>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</si>
  <si>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</si>
  <si>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</si>
  <si>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</si>
  <si>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</si>
  <si>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</si>
  <si>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</si>
  <si>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</si>
  <si>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</si>
  <si>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</si>
  <si>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</si>
  <si>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</si>
  <si>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</si>
  <si>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</si>
  <si>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</si>
  <si>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</si>
  <si>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</si>
  <si>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</si>
  <si>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</si>
  <si>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</si>
  <si>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</si>
  <si>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</si>
  <si>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</si>
  <si>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</si>
  <si>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</si>
  <si>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</si>
  <si>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</si>
  <si>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</si>
  <si>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</si>
  <si>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</si>
  <si>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</si>
  <si>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</si>
  <si>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</si>
  <si>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</si>
  <si>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</si>
  <si>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</si>
  <si>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</si>
  <si>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</si>
  <si>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</si>
  <si>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</si>
  <si>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</si>
  <si>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</si>
  <si>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</si>
  <si>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</si>
  <si>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</si>
  <si>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</si>
  <si>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</si>
  <si>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</si>
  <si>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</si>
  <si>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</si>
  <si>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</si>
  <si>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</si>
  <si>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</si>
  <si>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</si>
  <si>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</si>
  <si>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</si>
  <si>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</si>
  <si>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</si>
  <si>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</si>
  <si>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</si>
  <si>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</si>
  <si>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</si>
  <si>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</si>
  <si>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</si>
  <si>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</si>
  <si>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</si>
  <si>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</si>
  <si>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</si>
  <si>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</si>
  <si>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</si>
  <si>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</si>
  <si>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</si>
  <si>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</si>
  <si>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</si>
  <si>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</si>
  <si>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</si>
  <si>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</si>
  <si>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</si>
  <si>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</si>
  <si>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</si>
  <si>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</si>
  <si>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</si>
  <si>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</si>
  <si>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</si>
  <si>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</si>
  <si>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</si>
  <si>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</si>
  <si>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</si>
  <si>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</si>
  <si>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</si>
  <si>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</si>
  <si>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</si>
  <si>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</si>
  <si>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</si>
  <si>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</si>
  <si>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</si>
  <si>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</si>
  <si>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</si>
  <si>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</si>
  <si>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</si>
  <si>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</si>
  <si>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</si>
  <si>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</si>
  <si>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</si>
  <si>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</si>
  <si>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</si>
  <si>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</si>
  <si>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</si>
  <si>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</si>
  <si>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</si>
  <si>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</si>
  <si>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</si>
  <si>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</si>
  <si>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</si>
  <si>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</si>
  <si>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</si>
  <si>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</si>
  <si>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</si>
  <si>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</si>
  <si>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</si>
  <si>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</si>
  <si>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</si>
  <si>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</si>
  <si>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</si>
  <si>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</si>
  <si>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</si>
  <si>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</si>
  <si>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</si>
  <si>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</si>
  <si>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</si>
  <si>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</si>
  <si>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</si>
  <si>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</si>
  <si>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</si>
  <si>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</si>
  <si>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</si>
  <si>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</si>
  <si>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</si>
  <si>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</si>
  <si>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</si>
  <si>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</si>
  <si>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</si>
  <si>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</si>
  <si>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</si>
  <si>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</si>
  <si>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</si>
  <si>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</si>
  <si>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</si>
  <si>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</si>
  <si>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</si>
  <si>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</si>
  <si>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</si>
  <si>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</si>
  <si>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</si>
  <si>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</si>
  <si>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</si>
  <si>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</si>
  <si>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</si>
  <si>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</si>
  <si>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</si>
  <si>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</si>
  <si>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</si>
  <si>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</si>
  <si>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</si>
  <si>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</si>
  <si>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</si>
  <si>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</si>
  <si>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</si>
  <si>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</si>
  <si>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</si>
  <si>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</si>
  <si>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</si>
  <si>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</si>
  <si>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</si>
  <si>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</si>
  <si>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</si>
  <si>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</si>
  <si>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</si>
  <si>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</si>
  <si>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</si>
  <si>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</si>
  <si>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</si>
  <si>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</si>
  <si>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</si>
  <si>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</si>
  <si>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</si>
  <si>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</si>
  <si>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</si>
  <si>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</si>
  <si>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</si>
  <si>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</si>
  <si>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</si>
  <si>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</si>
  <si>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</si>
  <si>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</si>
  <si>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</si>
  <si>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</si>
  <si>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</si>
  <si>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</si>
  <si>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</si>
  <si>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</si>
  <si>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</si>
  <si>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</si>
  <si>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</si>
  <si>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</si>
  <si>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</si>
  <si>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</si>
  <si>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</si>
  <si>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</si>
  <si>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</si>
  <si>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</si>
  <si>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</si>
  <si>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</si>
  <si>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</si>
  <si>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</si>
  <si>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</si>
  <si>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</si>
  <si>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</si>
  <si>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</si>
  <si>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</si>
  <si>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</si>
  <si>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</si>
  <si>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</si>
  <si>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</si>
  <si>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</si>
  <si>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</si>
  <si>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</si>
  <si>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</si>
  <si>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</si>
  <si>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</si>
  <si>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</si>
  <si>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</si>
  <si>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</si>
  <si>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</si>
  <si>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</si>
  <si>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</si>
  <si>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</si>
  <si>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</si>
  <si>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</si>
  <si>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</si>
  <si>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</si>
  <si>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</si>
  <si>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</si>
  <si>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</si>
  <si>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</si>
  <si>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</si>
  <si>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</si>
  <si>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</si>
  <si>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</si>
  <si>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</si>
  <si>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</si>
  <si>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</si>
  <si>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</si>
  <si>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</si>
  <si>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</si>
  <si>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</si>
  <si>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</si>
  <si>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</si>
  <si>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</si>
  <si>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</si>
  <si>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</si>
  <si>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</si>
  <si>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</si>
  <si>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</si>
  <si>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</si>
  <si>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</si>
  <si>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</si>
  <si>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</si>
  <si>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</si>
  <si>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</si>
  <si>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</si>
  <si>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</si>
  <si>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</si>
  <si>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</si>
  <si>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</si>
  <si>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</si>
  <si>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</si>
  <si>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</si>
  <si>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</si>
  <si>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</si>
  <si>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</si>
  <si>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</si>
  <si>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</si>
  <si>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</si>
  <si>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</si>
  <si>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</si>
  <si>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</si>
  <si>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</si>
  <si>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</si>
  <si>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</si>
  <si>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</si>
  <si>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</si>
  <si>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</si>
  <si>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</si>
  <si>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</si>
  <si>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</si>
  <si>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</si>
  <si>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</si>
  <si>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</si>
  <si>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</si>
  <si>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</si>
  <si>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</si>
  <si>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</si>
  <si>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</si>
  <si>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</si>
  <si>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</si>
  <si>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</si>
  <si>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</si>
  <si>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</si>
  <si>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</si>
  <si>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</si>
  <si>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</si>
  <si>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</si>
  <si>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</si>
  <si>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</si>
  <si>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</si>
  <si>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</si>
  <si>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</si>
  <si>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</si>
  <si>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</si>
  <si>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</si>
  <si>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</si>
  <si>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</si>
  <si>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</si>
  <si>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</si>
  <si>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</si>
  <si>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</si>
  <si>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</si>
  <si>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</si>
  <si>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</si>
  <si>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</si>
  <si>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</si>
  <si>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</si>
  <si>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</si>
  <si>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</si>
  <si>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</si>
  <si>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</si>
  <si>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</si>
  <si>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</si>
  <si>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</si>
  <si>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</si>
  <si>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</si>
  <si>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</si>
  <si>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</si>
  <si>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</si>
  <si>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</si>
  <si>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</si>
  <si>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</si>
  <si>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</si>
  <si>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</si>
  <si>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</si>
  <si>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</si>
  <si>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</si>
  <si>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</si>
  <si>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</si>
  <si>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</si>
  <si>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</si>
  <si>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</si>
  <si>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</si>
  <si>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</si>
  <si>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</si>
  <si>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</si>
  <si>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</si>
  <si>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</si>
  <si>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</si>
  <si>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</si>
  <si>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</si>
  <si>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</si>
  <si>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</si>
  <si>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</si>
  <si>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</si>
  <si>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</si>
  <si>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</si>
  <si>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</si>
  <si>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</si>
  <si>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</si>
  <si>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</si>
  <si>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</si>
  <si>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</si>
  <si>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</si>
  <si>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</si>
  <si>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</si>
  <si>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</si>
  <si>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</si>
  <si>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</si>
  <si>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</si>
  <si>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</si>
  <si>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</si>
  <si>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</si>
  <si>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</si>
  <si>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</si>
  <si>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</si>
  <si>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</si>
  <si>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</si>
  <si>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</si>
  <si>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</si>
  <si>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</si>
  <si>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</si>
  <si>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</si>
  <si>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</si>
  <si>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</si>
  <si>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</si>
  <si>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</si>
  <si>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</si>
  <si>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</si>
  <si>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</si>
  <si>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</si>
  <si>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</si>
  <si>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</si>
  <si>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</si>
  <si>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</si>
  <si>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</si>
  <si>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</si>
  <si>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</si>
  <si>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</si>
  <si>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</si>
  <si>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</si>
  <si>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</si>
  <si>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</si>
  <si>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</si>
  <si>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</si>
  <si>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</si>
  <si>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</si>
  <si>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</si>
  <si>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</si>
  <si>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</si>
  <si>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</si>
  <si>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</si>
  <si>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</si>
  <si>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</si>
  <si>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</si>
  <si>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</si>
  <si>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</si>
  <si>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</si>
  <si>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</si>
  <si>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</si>
  <si>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</si>
  <si>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</si>
  <si>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</si>
  <si>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</si>
  <si>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</si>
  <si>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</si>
  <si>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</si>
  <si>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</si>
  <si>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</si>
  <si>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</si>
  <si>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</si>
  <si>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</si>
  <si>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</si>
  <si>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</si>
  <si>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</si>
  <si>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</si>
  <si>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</si>
  <si>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</si>
  <si>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</si>
  <si>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</si>
  <si>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</si>
  <si>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</si>
  <si>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</si>
  <si>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</si>
  <si>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</si>
  <si>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</si>
  <si>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</si>
  <si>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</si>
  <si>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</si>
  <si>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</si>
  <si>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</si>
  <si>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</si>
  <si>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</si>
  <si>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</si>
  <si>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</si>
  <si>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</si>
  <si>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</si>
  <si>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</si>
  <si>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</si>
  <si>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</si>
  <si>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</si>
  <si>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</si>
  <si>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</si>
  <si>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</si>
  <si>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</si>
  <si>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</si>
  <si>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</si>
  <si>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</si>
  <si>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</si>
  <si>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</si>
  <si>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</si>
  <si>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</si>
  <si>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</si>
  <si>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</si>
  <si>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</si>
  <si>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</si>
  <si>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</si>
  <si>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</si>
  <si>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</si>
  <si>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</si>
  <si>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</si>
  <si>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</si>
  <si>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</si>
  <si>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</si>
  <si>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</si>
  <si>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</si>
  <si>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</si>
  <si>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</si>
  <si>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</si>
  <si>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</si>
  <si>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</si>
  <si>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</si>
  <si>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</si>
  <si>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</si>
  <si>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</si>
  <si>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</si>
  <si>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</si>
  <si>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</si>
  <si>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</si>
  <si>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</si>
  <si>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</si>
  <si>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</si>
  <si>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</si>
  <si>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</si>
  <si>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</si>
  <si>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</si>
  <si>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</si>
  <si>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</si>
  <si>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</si>
  <si>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</si>
  <si>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</si>
  <si>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</si>
  <si>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</si>
  <si>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</si>
  <si>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</si>
  <si>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</si>
  <si>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</si>
  <si>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</si>
  <si>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</si>
  <si>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</si>
  <si>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</si>
  <si>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</si>
  <si>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</si>
  <si>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</si>
  <si>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</si>
  <si>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</si>
  <si>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</si>
  <si>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</si>
  <si>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</si>
  <si>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</si>
  <si>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</si>
  <si>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</si>
  <si>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</si>
  <si>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</si>
  <si>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</si>
  <si>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</si>
  <si>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</si>
  <si>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</si>
  <si>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</si>
  <si>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</si>
  <si>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</si>
  <si>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</si>
  <si>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</si>
  <si>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</si>
  <si>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</si>
  <si>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</si>
  <si>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</si>
  <si>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</si>
  <si>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</si>
  <si>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</si>
  <si>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</si>
  <si>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</si>
  <si>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</si>
  <si>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</si>
  <si>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</si>
  <si>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</si>
  <si>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</si>
  <si>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</si>
  <si>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</si>
  <si>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</si>
  <si>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</si>
  <si>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</si>
  <si>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</si>
  <si>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</si>
  <si>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</si>
  <si>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</si>
  <si>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</si>
  <si>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</si>
  <si>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</si>
  <si>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</si>
  <si>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</si>
  <si>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</si>
  <si>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</si>
  <si>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</si>
  <si>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</si>
  <si>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</si>
  <si>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</si>
  <si>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</si>
  <si>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</si>
  <si>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</si>
  <si>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</si>
  <si>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</si>
  <si>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</si>
  <si>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</si>
  <si>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</si>
  <si>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</si>
  <si>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</si>
  <si>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</si>
  <si>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</si>
  <si>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</si>
  <si>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</si>
  <si>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</si>
  <si>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</si>
  <si>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</si>
  <si>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</si>
  <si>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</si>
  <si>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</si>
  <si>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</si>
  <si>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</si>
  <si>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</si>
  <si>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</si>
  <si>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</si>
  <si>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</si>
  <si>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</si>
  <si>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</si>
  <si>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</si>
  <si>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</si>
  <si>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</si>
  <si>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</si>
  <si>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</si>
  <si>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</si>
  <si>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</si>
  <si>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</si>
  <si>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</si>
  <si>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</si>
  <si>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</si>
  <si>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</si>
  <si>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</si>
  <si>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</si>
  <si>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</si>
  <si>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</si>
  <si>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</si>
  <si>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</si>
  <si>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</si>
  <si>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</si>
  <si>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</si>
  <si>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</si>
  <si>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</si>
  <si>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</si>
  <si>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</si>
  <si>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</si>
  <si>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</si>
  <si>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</si>
  <si>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</si>
  <si>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</si>
  <si>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</si>
  <si>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</si>
  <si>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</si>
  <si>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</si>
  <si>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</si>
  <si>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</si>
  <si>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</si>
  <si>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</si>
  <si>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</si>
  <si>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</si>
  <si>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</si>
  <si>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</si>
  <si>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</si>
  <si>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</si>
  <si>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</si>
  <si>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</si>
  <si>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</si>
  <si>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</si>
  <si>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</si>
  <si>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</si>
  <si>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</si>
  <si>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</si>
  <si>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</si>
  <si>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</si>
  <si>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</si>
  <si>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</si>
  <si>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</si>
  <si>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</si>
  <si>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</si>
  <si>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</si>
  <si>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</si>
  <si>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</si>
  <si>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</si>
  <si>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</si>
  <si>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</si>
  <si>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</si>
  <si>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</si>
  <si>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</si>
  <si>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</si>
  <si>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</si>
  <si>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</si>
  <si>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</si>
  <si>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</si>
  <si>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</si>
  <si>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</si>
  <si>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</si>
  <si>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</si>
  <si>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</si>
  <si>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</si>
  <si>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</si>
  <si>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</si>
  <si>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</si>
  <si>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</si>
  <si>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</si>
  <si>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</si>
  <si>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</si>
  <si>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</si>
  <si>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</si>
  <si>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</si>
  <si>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</si>
  <si>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</si>
  <si>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</si>
  <si>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</si>
  <si>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</si>
  <si>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</si>
  <si>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</si>
  <si>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</si>
  <si>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</si>
  <si>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</si>
  <si>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</si>
  <si>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</si>
  <si>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</si>
  <si>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</si>
  <si>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</si>
  <si>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</si>
  <si>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</si>
  <si>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</si>
  <si>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</si>
  <si>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</si>
  <si>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</si>
  <si>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</si>
  <si>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</si>
  <si>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</si>
  <si>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</si>
  <si>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</si>
  <si>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</si>
  <si>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</si>
  <si>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</si>
  <si>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</si>
  <si>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</si>
  <si>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</si>
  <si>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</si>
  <si>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</si>
  <si>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</si>
  <si>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</si>
  <si>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</si>
  <si>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</si>
  <si>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</si>
  <si>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</si>
  <si>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</si>
  <si>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</si>
  <si>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</si>
  <si>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</si>
  <si>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</si>
  <si>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</si>
  <si>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</si>
  <si>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</si>
  <si>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</si>
  <si>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</si>
  <si>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</si>
  <si>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</si>
  <si>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</si>
  <si>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</si>
  <si>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</si>
  <si>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</si>
  <si>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</si>
  <si>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</si>
  <si>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</si>
  <si>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</si>
  <si>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</si>
  <si>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</si>
  <si>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</si>
  <si>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</si>
  <si>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</si>
  <si>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</si>
  <si>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</si>
  <si>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</si>
  <si>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</si>
  <si>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</si>
  <si>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</si>
  <si>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</si>
  <si>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</si>
  <si>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</si>
  <si>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</si>
  <si>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</si>
  <si>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</si>
  <si>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</si>
  <si>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</si>
  <si>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</si>
  <si>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</si>
  <si>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</si>
  <si>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</si>
  <si>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</si>
  <si>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</si>
  <si>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</si>
  <si>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</si>
  <si>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</si>
  <si>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</si>
  <si>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</si>
  <si>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</si>
  <si>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</si>
  <si>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</si>
  <si>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</si>
  <si>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</si>
  <si>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</si>
  <si>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</si>
  <si>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</si>
  <si>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</si>
  <si>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</si>
  <si>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</si>
  <si>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</si>
  <si>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</si>
  <si>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</si>
  <si>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</si>
  <si>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</si>
  <si>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</si>
  <si>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</si>
  <si>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</si>
  <si>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</si>
  <si>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</si>
  <si>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</si>
  <si>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</si>
  <si>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</si>
  <si>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</si>
  <si>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</si>
  <si>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</si>
  <si>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</si>
  <si>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</si>
  <si>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</si>
  <si>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</si>
  <si>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</si>
  <si>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</si>
  <si>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</si>
  <si>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</si>
  <si>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</si>
  <si>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</si>
  <si>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</si>
  <si>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</si>
  <si>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</si>
  <si>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</si>
  <si>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</si>
  <si>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</si>
  <si>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</si>
  <si>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</si>
  <si>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</si>
  <si>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</si>
  <si>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</si>
  <si>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</si>
  <si>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</si>
  <si>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</si>
  <si>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</si>
  <si>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</si>
  <si>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</si>
  <si>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</si>
  <si>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</si>
  <si>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</si>
  <si>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</si>
  <si>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</si>
  <si>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</si>
  <si>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</si>
  <si>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</si>
  <si>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</si>
  <si>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</si>
  <si>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</si>
  <si>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</si>
  <si>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</si>
  <si>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</si>
  <si>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</si>
  <si>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</si>
  <si>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</si>
  <si>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</si>
  <si>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</si>
  <si>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</si>
  <si>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</si>
  <si>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</si>
  <si>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</si>
  <si>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</si>
  <si>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</si>
  <si>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</si>
  <si>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</si>
  <si>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</si>
  <si>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</si>
  <si>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</si>
  <si>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</si>
  <si>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</si>
  <si>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</si>
  <si>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</si>
  <si>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</si>
  <si>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</si>
  <si>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</si>
  <si>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</si>
  <si>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</si>
  <si>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</si>
  <si>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</si>
  <si>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</si>
  <si>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</si>
  <si>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</si>
  <si>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</si>
  <si>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</si>
  <si>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</si>
  <si>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</si>
  <si>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</si>
  <si>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</si>
  <si>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</si>
  <si>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</si>
  <si>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</si>
  <si>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</si>
  <si>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</si>
  <si>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</si>
  <si>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</si>
  <si>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</si>
  <si>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</si>
  <si>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</si>
  <si>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</si>
  <si>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</si>
  <si>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</si>
  <si>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</si>
  <si>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</si>
  <si>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</si>
  <si>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</si>
  <si>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</si>
  <si>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</si>
  <si>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</si>
  <si>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</si>
  <si>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</si>
  <si>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</si>
  <si>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</si>
  <si>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</si>
  <si>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</si>
  <si>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</si>
  <si>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</si>
  <si>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</si>
  <si>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</si>
  <si>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</si>
  <si>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</si>
  <si>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</si>
  <si>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</si>
  <si>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</si>
  <si>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</si>
  <si>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</si>
  <si>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</si>
  <si>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</si>
  <si>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</si>
  <si>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</si>
  <si>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</si>
  <si>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</si>
  <si>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</si>
  <si>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</si>
  <si>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</si>
  <si>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</si>
  <si>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</si>
  <si>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</si>
  <si>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</si>
  <si>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</si>
  <si>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</si>
  <si>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</si>
  <si>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</si>
  <si>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</si>
  <si>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</si>
  <si>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</si>
  <si>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</si>
  <si>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</si>
  <si>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</si>
  <si>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</si>
  <si>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</si>
  <si>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</si>
  <si>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</si>
  <si>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</si>
  <si>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</si>
  <si>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</si>
  <si>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</si>
  <si>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</si>
  <si>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</si>
  <si>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</si>
  <si>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</si>
  <si>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</si>
  <si>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</si>
  <si>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</si>
  <si>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</si>
  <si>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</si>
  <si>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</si>
  <si>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</si>
  <si>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</si>
  <si>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2021-19-19002122020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</si>
</sst>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0">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8">
      <xmlColumnPr mapId="141" xpath="/ManifestacionInteres/ExperienciaTerritorial/@ET_Estado" xmlDataType="string"/>
    </tableColumn>
    <tableColumn id="15" xr3:uid="{00000000-0010-0000-0000-00000F000000}" uniqueName="ET_Experiencia_Banco" name="Experiencia Registrada para habilitación en banco" dataDxfId="27">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6" tableBorderDxfId="25">
  <tableColumns count="15">
    <tableColumn id="1" xr3:uid="{00000000-0010-0000-0100-000001000000}" uniqueName="CR_No" name="No." dataDxfId="24">
      <xmlColumnPr mapId="141" xpath="/ManifestacionInteres/CapacidadResidual/@CR_No" xmlDataType="int"/>
    </tableColumn>
    <tableColumn id="2" xr3:uid="{00000000-0010-0000-0100-000002000000}" uniqueName="CR_Entidad_Contratante" name="Entidad contratante" dataDxfId="23">
      <xmlColumnPr mapId="141" xpath="/ManifestacionInteres/CapacidadResidual/@CR_Entidad_Contratante" xmlDataType="string"/>
    </tableColumn>
    <tableColumn id="3" xr3:uid="{00000000-0010-0000-0100-000003000000}" uniqueName="CR_Sector" name="Sector" dataDxfId="22">
      <xmlColumnPr mapId="141" xpath="/ManifestacionInteres/CapacidadResidual/@CR_Sector" xmlDataType="string"/>
    </tableColumn>
    <tableColumn id="4" xr3:uid="{00000000-0010-0000-0100-000004000000}" uniqueName="CR_Numero_de_contrato" name="Número de contrato" dataDxfId="21">
      <xmlColumnPr mapId="141" xpath="/ManifestacionInteres/CapacidadResidual/@CR_Numero_de_contrato" xmlDataType="string"/>
    </tableColumn>
    <tableColumn id="5" xr3:uid="{00000000-0010-0000-0100-000005000000}" uniqueName="CR_Fecha_Inicio" name="Fecha  Inicio (dd/mm/aaaa)" dataDxfId="20">
      <xmlColumnPr mapId="141" xpath="/ManifestacionInteres/CapacidadResidual/@CR_Fecha_Inicio" xmlDataType="date"/>
    </tableColumn>
    <tableColumn id="6" xr3:uid="{00000000-0010-0000-0100-000006000000}" uniqueName="CR_Fecha_Terminacion" name="Fecha  terminación (dd/mm/aaaa)" dataDxfId="19">
      <xmlColumnPr mapId="141" xpath="/ManifestacionInteres/CapacidadResidual/@CR_Fecha_Terminacion" xmlDataType="date"/>
    </tableColumn>
    <tableColumn id="7" xr3:uid="{00000000-0010-0000-0100-000007000000}" uniqueName="CR_Experiencia" name="Experiencia (meses)" dataDxfId="18">
      <xmlColumnPr mapId="141" xpath="/ManifestacionInteres/CapacidadResidual/@CR_Experiencia" xmlDataType="int"/>
    </tableColumn>
    <tableColumn id="8" xr3:uid="{00000000-0010-0000-0100-000008000000}" uniqueName="CR_Objeto_contrato" name="Objeto del contrato" dataDxfId="17">
      <xmlColumnPr mapId="141" xpath="/ManifestacionInteres/CapacidadResidual/@CR_Objeto_contrato" xmlDataType="string"/>
    </tableColumn>
    <tableColumn id="9" xr3:uid="{00000000-0010-0000-0100-000009000000}" uniqueName="CR_Departamento_ejecu" name="Departamento" dataDxfId="16">
      <xmlColumnPr mapId="141" xpath="/ManifestacionInteres/CapacidadResidual/@CR_Departamento_ejecu" xmlDataType="string"/>
    </tableColumn>
    <tableColumn id="10" xr3:uid="{00000000-0010-0000-0100-00000A000000}" uniqueName="CR_Municipio_ejecu" name="Municipio" dataDxfId="15">
      <xmlColumnPr mapId="141" xpath="/ManifestacionInteres/CapacidadResidual/@CR_Municipio_ejecu" xmlDataType="string"/>
    </tableColumn>
    <tableColumn id="11" xr3:uid="{00000000-0010-0000-0100-00000B000000}" uniqueName="CR_Valor_contrato" name="Valor del contrato" dataDxfId="14">
      <xmlColumnPr mapId="141" xpath="/ManifestacionInteres/CapacidadResidual/@CR_Valor_contrato" xmlDataType="int"/>
    </tableColumn>
    <tableColumn id="12" xr3:uid="{00000000-0010-0000-0100-00000C000000}" uniqueName="CR_Valor_SMMLV" name="Valor en SMMLV" dataDxfId="13">
      <xmlColumnPr mapId="141" xpath="/ManifestacionInteres/CapacidadResidual/@CR_Valor_SMMLV" xmlDataType="decimal"/>
    </tableColumn>
    <tableColumn id="13" xr3:uid="{00000000-0010-0000-0100-00000D000000}" uniqueName="CR_Union_temp_con" name="Unión Temporal / Consorcio" dataDxfId="12">
      <xmlColumnPr mapId="141" xpath="/ManifestacionInteres/CapacidadResidual/@CR_Union_temp_con" xmlDataType="string"/>
    </tableColumn>
    <tableColumn id="14" xr3:uid="{00000000-0010-0000-0100-00000E000000}" uniqueName="CR_por_part" name="% participación" dataDxfId="11">
      <xmlColumnPr mapId="141" xpath="/ManifestacionInteres/CapacidadResidual/@CR_por_part" xmlDataType="decimal"/>
    </tableColumn>
    <tableColumn id="15" xr3:uid="{00000000-0010-0000-0100-00000F000000}"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9" dataDxfId="8" tableBorderDxfId="7">
  <autoFilter ref="I19:N35" xr:uid="{94733403-E9D1-45CF-A469-98101489943E}"/>
  <tableColumns count="6">
    <tableColumn id="1" xr3:uid="{97613414-AD0F-4DBE-B32A-84B3944E5B47}" uniqueName="DCI_Departamento" name="Departamento" dataDxfId="6">
      <xmlColumnPr mapId="141" xpath="/ManifestacionInteres/DatosContratoInvitacion/@DCI_Departamento" xmlDataType="string"/>
    </tableColumn>
    <tableColumn id="2" xr3:uid="{9C360EB5-E26C-4F83-A50F-BC6C78C71758}" uniqueName="DCI_Ciudad" name="Municipio" dataDxfId="5">
      <xmlColumnPr mapId="141" xpath="/ManifestacionInteres/DatosContratoInvitacion/@DCI_Ciudad" xmlDataType="string"/>
    </tableColumn>
    <tableColumn id="3" xr3:uid="{3028264A-73C2-41D7-98B5-17A16B923535}" uniqueName="DCI_Valor_Invitacion" name="Valor invitación" dataDxfId="4">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6" t="s">
        <v>2653</v>
      </c>
      <c r="D2" s="197"/>
      <c r="E2" s="197"/>
      <c r="F2" s="197"/>
      <c r="G2" s="197"/>
      <c r="H2" s="197"/>
      <c r="I2" s="197"/>
      <c r="J2" s="197"/>
      <c r="K2" s="197"/>
      <c r="L2" s="172" t="s">
        <v>2640</v>
      </c>
      <c r="M2" s="172"/>
      <c r="N2" s="180" t="s">
        <v>2641</v>
      </c>
      <c r="O2" s="181"/>
    </row>
    <row r="3" spans="1:20" ht="33" customHeight="1" x14ac:dyDescent="0.3">
      <c r="A3" s="9"/>
      <c r="B3" s="8"/>
      <c r="C3" s="198"/>
      <c r="D3" s="199"/>
      <c r="E3" s="199"/>
      <c r="F3" s="199"/>
      <c r="G3" s="199"/>
      <c r="H3" s="199"/>
      <c r="I3" s="199"/>
      <c r="J3" s="199"/>
      <c r="K3" s="199"/>
      <c r="L3" s="182" t="s">
        <v>1</v>
      </c>
      <c r="M3" s="182"/>
      <c r="N3" s="182" t="s">
        <v>2642</v>
      </c>
      <c r="O3" s="184"/>
    </row>
    <row r="4" spans="1:20" ht="24.75" customHeight="1" thickBot="1" x14ac:dyDescent="0.35">
      <c r="A4" s="10"/>
      <c r="B4" s="12"/>
      <c r="C4" s="200"/>
      <c r="D4" s="201"/>
      <c r="E4" s="201"/>
      <c r="F4" s="201"/>
      <c r="G4" s="201"/>
      <c r="H4" s="201"/>
      <c r="I4" s="201"/>
      <c r="J4" s="201"/>
      <c r="K4" s="201"/>
      <c r="L4" s="185" t="s">
        <v>0</v>
      </c>
      <c r="M4" s="185"/>
      <c r="N4" s="185"/>
      <c r="O4" s="18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2704</v>
      </c>
      <c r="D15" s="35"/>
      <c r="E15" s="35"/>
      <c r="F15" s="5"/>
      <c r="G15" s="32" t="s">
        <v>1168</v>
      </c>
      <c r="H15" s="103" t="s">
        <v>421</v>
      </c>
      <c r="I15" s="32" t="s">
        <v>2624</v>
      </c>
      <c r="J15" s="108" t="s">
        <v>2626</v>
      </c>
      <c r="L15" s="202" t="s">
        <v>8</v>
      </c>
      <c r="M15" s="202"/>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3" t="s">
        <v>21</v>
      </c>
      <c r="B17" s="174"/>
      <c r="C17" s="174"/>
      <c r="D17" s="174"/>
      <c r="E17" s="174"/>
      <c r="F17" s="174"/>
      <c r="G17" s="174"/>
      <c r="H17" s="173" t="s">
        <v>12</v>
      </c>
      <c r="I17" s="174"/>
      <c r="J17" s="174"/>
      <c r="K17" s="174"/>
      <c r="L17" s="174"/>
      <c r="M17" s="174"/>
      <c r="N17" s="174"/>
      <c r="O17" s="175"/>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79"/>
      <c r="I20" s="142" t="s">
        <v>421</v>
      </c>
      <c r="J20" s="143" t="s">
        <v>441</v>
      </c>
      <c r="K20" s="144">
        <v>214545720</v>
      </c>
      <c r="L20" s="145"/>
      <c r="M20" s="145">
        <v>44561</v>
      </c>
      <c r="N20" s="128">
        <f>+(M20-L20)/30</f>
        <v>1485.3666666666666</v>
      </c>
      <c r="O20" s="131"/>
      <c r="U20" s="127"/>
      <c r="V20" s="105">
        <f ca="1">NOW()</f>
        <v>44193.585038078701</v>
      </c>
      <c r="W20" s="105">
        <f ca="1">NOW()</f>
        <v>44193.585038078701</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3" t="s">
        <v>2</v>
      </c>
      <c r="C37" s="203"/>
      <c r="D37" s="203"/>
      <c r="E37" s="203"/>
      <c r="F37" s="203"/>
      <c r="G37" s="5"/>
      <c r="H37" s="122"/>
      <c r="I37" s="123"/>
      <c r="J37" s="123"/>
      <c r="K37" s="123"/>
      <c r="L37" s="123"/>
      <c r="M37" s="123"/>
      <c r="N37" s="123"/>
      <c r="O37" s="124"/>
    </row>
    <row r="38" spans="1:16" ht="21" customHeight="1" x14ac:dyDescent="0.3">
      <c r="A38" s="9"/>
      <c r="B38" s="171" t="str">
        <f>VLOOKUP(B20,EAS!A2:B1439,2,0)</f>
        <v>FUNDACION AMIGOS DEL PROGRESO</v>
      </c>
      <c r="C38" s="171"/>
      <c r="D38" s="171"/>
      <c r="E38" s="171"/>
      <c r="F38" s="171"/>
      <c r="G38" s="5"/>
      <c r="H38" s="125"/>
      <c r="I38" s="183" t="s">
        <v>7</v>
      </c>
      <c r="J38" s="183"/>
      <c r="K38" s="183"/>
      <c r="L38" s="183"/>
      <c r="M38" s="183"/>
      <c r="N38" s="183"/>
      <c r="O38" s="126"/>
    </row>
    <row r="39" spans="1:16" ht="42.9" customHeight="1" thickBot="1" x14ac:dyDescent="0.35">
      <c r="A39" s="10"/>
      <c r="B39" s="11"/>
      <c r="C39" s="11"/>
      <c r="D39" s="11"/>
      <c r="E39" s="11"/>
      <c r="F39" s="11"/>
      <c r="G39" s="11"/>
      <c r="H39" s="10"/>
      <c r="I39" s="215" t="s">
        <v>2676</v>
      </c>
      <c r="J39" s="215"/>
      <c r="K39" s="215"/>
      <c r="L39" s="215"/>
      <c r="M39" s="215"/>
      <c r="N39" s="215"/>
      <c r="O39" s="12"/>
    </row>
    <row r="40" spans="1:16" ht="15" thickBot="1" x14ac:dyDescent="0.35"/>
    <row r="41" spans="1:16" s="19" customFormat="1" ht="31.5" customHeight="1" thickBot="1" x14ac:dyDescent="0.35">
      <c r="A41" s="173" t="s">
        <v>3</v>
      </c>
      <c r="B41" s="174"/>
      <c r="C41" s="174"/>
      <c r="D41" s="174"/>
      <c r="E41" s="174"/>
      <c r="F41" s="174"/>
      <c r="G41" s="174"/>
      <c r="H41" s="174"/>
      <c r="I41" s="174"/>
      <c r="J41" s="174"/>
      <c r="K41" s="174"/>
      <c r="L41" s="174"/>
      <c r="M41" s="174"/>
      <c r="N41" s="174"/>
      <c r="O41" s="175"/>
      <c r="P41" s="76"/>
    </row>
    <row r="42" spans="1:16" ht="8.25" customHeight="1" thickBot="1" x14ac:dyDescent="0.35"/>
    <row r="43" spans="1:16" s="19" customFormat="1" ht="31.5" customHeight="1" thickBot="1" x14ac:dyDescent="0.35">
      <c r="A43" s="233" t="s">
        <v>4</v>
      </c>
      <c r="B43" s="234"/>
      <c r="C43" s="234"/>
      <c r="D43" s="234"/>
      <c r="E43" s="234"/>
      <c r="F43" s="234"/>
      <c r="G43" s="234"/>
      <c r="H43" s="234"/>
      <c r="I43" s="234"/>
      <c r="J43" s="234"/>
      <c r="K43" s="234"/>
      <c r="L43" s="234"/>
      <c r="M43" s="234"/>
      <c r="N43" s="234"/>
      <c r="O43" s="235"/>
      <c r="P43" s="76"/>
    </row>
    <row r="44" spans="1:16" ht="15" customHeight="1" x14ac:dyDescent="0.3">
      <c r="A44" s="236" t="s">
        <v>2654</v>
      </c>
      <c r="B44" s="237"/>
      <c r="C44" s="237"/>
      <c r="D44" s="237"/>
      <c r="E44" s="237"/>
      <c r="F44" s="237"/>
      <c r="G44" s="237"/>
      <c r="H44" s="237"/>
      <c r="I44" s="237"/>
      <c r="J44" s="237"/>
      <c r="K44" s="237"/>
      <c r="L44" s="237"/>
      <c r="M44" s="237"/>
      <c r="N44" s="237"/>
      <c r="O44" s="238"/>
    </row>
    <row r="45" spans="1:16" x14ac:dyDescent="0.3">
      <c r="A45" s="239"/>
      <c r="B45" s="240"/>
      <c r="C45" s="240"/>
      <c r="D45" s="240"/>
      <c r="E45" s="240"/>
      <c r="F45" s="240"/>
      <c r="G45" s="240"/>
      <c r="H45" s="240"/>
      <c r="I45" s="240"/>
      <c r="J45" s="240"/>
      <c r="K45" s="240"/>
      <c r="L45" s="240"/>
      <c r="M45" s="240"/>
      <c r="N45" s="240"/>
      <c r="O45" s="24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2677</v>
      </c>
      <c r="C48" s="117" t="s">
        <v>31</v>
      </c>
      <c r="D48" s="114" t="s">
        <v>2678</v>
      </c>
      <c r="E48" s="244">
        <v>40213</v>
      </c>
      <c r="F48" s="244">
        <v>40543</v>
      </c>
      <c r="G48" s="153">
        <f>IF(AND(E48&lt;&gt;"",F48&lt;&gt;""),((F48-E48)/30),"")</f>
        <v>11</v>
      </c>
      <c r="H48" s="115" t="s">
        <v>2693</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2677</v>
      </c>
      <c r="C49" s="117" t="s">
        <v>31</v>
      </c>
      <c r="D49" s="114" t="s">
        <v>2679</v>
      </c>
      <c r="E49" s="244">
        <v>39875</v>
      </c>
      <c r="F49" s="244">
        <v>40178</v>
      </c>
      <c r="G49" s="153">
        <f t="shared" ref="G49:G50" si="3">IF(AND(E49&lt;&gt;"",F49&lt;&gt;""),((F49-E49)/30),"")</f>
        <v>10.1</v>
      </c>
      <c r="H49" s="245" t="s">
        <v>2694</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2677</v>
      </c>
      <c r="C50" s="117" t="s">
        <v>31</v>
      </c>
      <c r="D50" s="114" t="s">
        <v>2680</v>
      </c>
      <c r="E50" s="244">
        <v>40945</v>
      </c>
      <c r="F50" s="244">
        <v>41274</v>
      </c>
      <c r="G50" s="153">
        <f t="shared" si="3"/>
        <v>10.966666666666667</v>
      </c>
      <c r="H50" s="115" t="s">
        <v>2695</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2677</v>
      </c>
      <c r="C51" s="117" t="s">
        <v>31</v>
      </c>
      <c r="D51" s="114" t="s">
        <v>2681</v>
      </c>
      <c r="E51" s="244">
        <v>41304</v>
      </c>
      <c r="F51" s="244">
        <v>41638</v>
      </c>
      <c r="G51" s="153">
        <f t="shared" ref="G51:G107" si="4">IF(AND(E51&lt;&gt;"",F51&lt;&gt;""),((F51-E51)/30),"")</f>
        <v>11.133333333333333</v>
      </c>
      <c r="H51" s="115" t="s">
        <v>2696</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2677</v>
      </c>
      <c r="C52" s="117" t="s">
        <v>31</v>
      </c>
      <c r="D52" s="114" t="s">
        <v>2682</v>
      </c>
      <c r="E52" s="244" t="s">
        <v>2683</v>
      </c>
      <c r="F52" s="114" t="s">
        <v>2690</v>
      </c>
      <c r="G52" s="153">
        <f t="shared" si="4"/>
        <v>12.366666666666667</v>
      </c>
      <c r="H52" s="115" t="s">
        <v>2697</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2677</v>
      </c>
      <c r="C53" s="117" t="s">
        <v>31</v>
      </c>
      <c r="D53" s="114" t="s">
        <v>2684</v>
      </c>
      <c r="E53" s="114" t="s">
        <v>2685</v>
      </c>
      <c r="F53" s="114" t="s">
        <v>2690</v>
      </c>
      <c r="G53" s="153">
        <f t="shared" si="4"/>
        <v>12.433333333333334</v>
      </c>
      <c r="H53" s="115" t="s">
        <v>2697</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2677</v>
      </c>
      <c r="C54" s="117" t="s">
        <v>31</v>
      </c>
      <c r="D54" s="114" t="s">
        <v>2686</v>
      </c>
      <c r="E54" s="114" t="s">
        <v>2687</v>
      </c>
      <c r="F54" s="114" t="s">
        <v>2691</v>
      </c>
      <c r="G54" s="153">
        <f t="shared" si="4"/>
        <v>3.9666666666666668</v>
      </c>
      <c r="H54" s="115" t="s">
        <v>2697</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2677</v>
      </c>
      <c r="C55" s="117" t="s">
        <v>31</v>
      </c>
      <c r="D55" s="114" t="s">
        <v>2686</v>
      </c>
      <c r="E55" s="114" t="s">
        <v>2687</v>
      </c>
      <c r="F55" s="114" t="s">
        <v>2691</v>
      </c>
      <c r="G55" s="153">
        <f t="shared" si="4"/>
        <v>3.9666666666666668</v>
      </c>
      <c r="H55" s="115" t="s">
        <v>2697</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2677</v>
      </c>
      <c r="C56" s="117" t="s">
        <v>31</v>
      </c>
      <c r="D56" s="114" t="s">
        <v>2686</v>
      </c>
      <c r="E56" s="114" t="s">
        <v>2687</v>
      </c>
      <c r="F56" s="114" t="s">
        <v>2691</v>
      </c>
      <c r="G56" s="153">
        <f t="shared" si="4"/>
        <v>3.9666666666666668</v>
      </c>
      <c r="H56" s="115" t="s">
        <v>2697</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2677</v>
      </c>
      <c r="C57" s="117" t="s">
        <v>31</v>
      </c>
      <c r="D57" s="114" t="s">
        <v>2688</v>
      </c>
      <c r="E57" s="114" t="s">
        <v>2689</v>
      </c>
      <c r="F57" s="114" t="s">
        <v>2692</v>
      </c>
      <c r="G57" s="153">
        <f t="shared" si="4"/>
        <v>5.0666666666666664</v>
      </c>
      <c r="H57" s="115" t="s">
        <v>2698</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2677</v>
      </c>
      <c r="C58" s="117" t="s">
        <v>31</v>
      </c>
      <c r="D58" s="114" t="s">
        <v>2688</v>
      </c>
      <c r="E58" s="114" t="s">
        <v>2689</v>
      </c>
      <c r="F58" s="114" t="s">
        <v>2692</v>
      </c>
      <c r="G58" s="153">
        <f t="shared" si="4"/>
        <v>5.0666666666666664</v>
      </c>
      <c r="H58" s="115" t="s">
        <v>2698</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11"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33" t="s">
        <v>2633</v>
      </c>
      <c r="B109" s="234"/>
      <c r="C109" s="234"/>
      <c r="D109" s="234"/>
      <c r="E109" s="234"/>
      <c r="F109" s="234"/>
      <c r="G109" s="234"/>
      <c r="H109" s="234"/>
      <c r="I109" s="234"/>
      <c r="J109" s="234"/>
      <c r="K109" s="234"/>
      <c r="L109" s="234"/>
      <c r="M109" s="234"/>
      <c r="N109" s="234"/>
      <c r="O109" s="235"/>
      <c r="P109" s="76"/>
    </row>
    <row r="110" spans="1:16" ht="15" customHeight="1" x14ac:dyDescent="0.3">
      <c r="A110" s="236" t="s">
        <v>2655</v>
      </c>
      <c r="B110" s="237"/>
      <c r="C110" s="237"/>
      <c r="D110" s="237"/>
      <c r="E110" s="237"/>
      <c r="F110" s="237"/>
      <c r="G110" s="237"/>
      <c r="H110" s="237"/>
      <c r="I110" s="237"/>
      <c r="J110" s="237"/>
      <c r="K110" s="237"/>
      <c r="L110" s="237"/>
      <c r="M110" s="237"/>
      <c r="N110" s="237"/>
      <c r="O110" s="238"/>
    </row>
    <row r="111" spans="1:16" ht="15" thickBot="1" x14ac:dyDescent="0.35">
      <c r="A111" s="239"/>
      <c r="B111" s="240"/>
      <c r="C111" s="240"/>
      <c r="D111" s="240"/>
      <c r="E111" s="240"/>
      <c r="F111" s="240"/>
      <c r="G111" s="240"/>
      <c r="H111" s="240"/>
      <c r="I111" s="240"/>
      <c r="J111" s="240"/>
      <c r="K111" s="240"/>
      <c r="L111" s="240"/>
      <c r="M111" s="240"/>
      <c r="N111" s="240"/>
      <c r="O111" s="241"/>
    </row>
    <row r="112" spans="1:16" s="1" customFormat="1" ht="26.25" customHeight="1" thickBot="1" x14ac:dyDescent="0.35">
      <c r="I112" s="221" t="s">
        <v>9</v>
      </c>
      <c r="J112" s="222"/>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3">
      <c r="A163" s="223" t="s">
        <v>2659</v>
      </c>
      <c r="B163" s="224"/>
      <c r="C163" s="224"/>
      <c r="D163" s="224"/>
      <c r="E163" s="225"/>
      <c r="F163" s="226" t="s">
        <v>2660</v>
      </c>
      <c r="G163" s="226"/>
      <c r="H163" s="226"/>
      <c r="I163" s="223" t="s">
        <v>2630</v>
      </c>
      <c r="J163" s="224"/>
      <c r="K163" s="224"/>
      <c r="L163" s="224"/>
      <c r="M163" s="224"/>
      <c r="N163" s="224"/>
      <c r="O163" s="225"/>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3" t="s">
        <v>2614</v>
      </c>
      <c r="C165" s="203"/>
      <c r="D165" s="203"/>
      <c r="E165" s="8"/>
      <c r="F165" s="5"/>
      <c r="G165" s="227" t="s">
        <v>2614</v>
      </c>
      <c r="H165" s="227"/>
      <c r="I165" s="228" t="s">
        <v>1164</v>
      </c>
      <c r="J165" s="229"/>
      <c r="K165" s="229"/>
      <c r="L165" s="229"/>
      <c r="M165" s="229"/>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30" t="s">
        <v>2643</v>
      </c>
      <c r="J167" s="231"/>
      <c r="K167" s="231"/>
      <c r="L167" s="231"/>
      <c r="M167" s="231"/>
      <c r="N167" s="231"/>
      <c r="O167" s="232"/>
      <c r="U167" s="51"/>
    </row>
    <row r="168" spans="1:28" x14ac:dyDescent="0.3">
      <c r="A168" s="9"/>
      <c r="B168" s="216" t="s">
        <v>2657</v>
      </c>
      <c r="C168" s="216"/>
      <c r="D168" s="216"/>
      <c r="E168" s="8"/>
      <c r="F168" s="5"/>
      <c r="H168" s="81" t="s">
        <v>2656</v>
      </c>
      <c r="I168" s="230"/>
      <c r="J168" s="231"/>
      <c r="K168" s="231"/>
      <c r="L168" s="231"/>
      <c r="M168" s="231"/>
      <c r="N168" s="231"/>
      <c r="O168" s="232"/>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3" t="s">
        <v>2667</v>
      </c>
      <c r="B172" s="174"/>
      <c r="C172" s="174"/>
      <c r="D172" s="174"/>
      <c r="E172" s="174"/>
      <c r="F172" s="174"/>
      <c r="G172" s="174"/>
      <c r="H172" s="174"/>
      <c r="I172" s="174"/>
      <c r="J172" s="174"/>
      <c r="K172" s="174"/>
      <c r="L172" s="174"/>
      <c r="M172" s="174"/>
      <c r="N172" s="174"/>
      <c r="O172" s="175"/>
      <c r="P172" s="76"/>
    </row>
    <row r="173" spans="1:28" ht="15" customHeight="1" x14ac:dyDescent="0.3">
      <c r="A173" s="188" t="s">
        <v>2673</v>
      </c>
      <c r="B173" s="189"/>
      <c r="C173" s="189"/>
      <c r="D173" s="189"/>
      <c r="E173" s="189"/>
      <c r="F173" s="189"/>
      <c r="G173" s="189"/>
      <c r="H173" s="189"/>
      <c r="I173" s="189"/>
      <c r="J173" s="189"/>
      <c r="K173" s="189"/>
      <c r="L173" s="189"/>
      <c r="M173" s="189"/>
      <c r="N173" s="189"/>
      <c r="O173" s="190"/>
    </row>
    <row r="174" spans="1:28" ht="24" thickBot="1" x14ac:dyDescent="0.3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4" x14ac:dyDescent="0.3">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4" x14ac:dyDescent="0.3">
      <c r="A179" s="9"/>
      <c r="B179" s="214" t="s">
        <v>2668</v>
      </c>
      <c r="C179" s="214"/>
      <c r="D179" s="214"/>
      <c r="E179" s="164">
        <v>0.02</v>
      </c>
      <c r="F179" s="163"/>
      <c r="G179" s="158" t="str">
        <f>IF(F179&gt;0,SUM(E179+F179),"")</f>
        <v/>
      </c>
      <c r="H179" s="5"/>
      <c r="I179" s="214" t="s">
        <v>2670</v>
      </c>
      <c r="J179" s="214"/>
      <c r="K179" s="214"/>
      <c r="L179" s="214"/>
      <c r="M179" s="165"/>
      <c r="O179" s="8"/>
      <c r="Q179" s="19"/>
      <c r="R179" s="152" t="str">
        <f>IF(M179&gt;0,SUM(L179+M179),"")</f>
        <v/>
      </c>
      <c r="T179" s="19"/>
      <c r="U179" s="170" t="s">
        <v>1166</v>
      </c>
      <c r="V179" s="170"/>
      <c r="W179" s="170"/>
      <c r="X179" s="24">
        <v>0.02</v>
      </c>
      <c r="Y179" s="157"/>
      <c r="Z179" s="158" t="str">
        <f>IF(Y179&gt;0,SUM(E181+Y179),"")</f>
        <v/>
      </c>
      <c r="AA179" s="19"/>
      <c r="AB179" s="19"/>
    </row>
    <row r="180" spans="1:28" ht="23.4" hidden="1" x14ac:dyDescent="0.3">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4" hidden="1" x14ac:dyDescent="0.3">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4" hidden="1" x14ac:dyDescent="0.3">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5" t="s">
        <v>2628</v>
      </c>
      <c r="L185" s="195"/>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3" t="s">
        <v>18</v>
      </c>
      <c r="B188" s="174"/>
      <c r="C188" s="174"/>
      <c r="D188" s="174"/>
      <c r="E188" s="174"/>
      <c r="F188" s="174"/>
      <c r="G188" s="174"/>
      <c r="H188" s="174"/>
      <c r="I188" s="174"/>
      <c r="J188" s="174"/>
      <c r="K188" s="174"/>
      <c r="L188" s="174"/>
      <c r="M188" s="174"/>
      <c r="N188" s="174"/>
      <c r="O188" s="175"/>
      <c r="P188" s="76"/>
    </row>
    <row r="189" spans="1:28" ht="15" customHeight="1" x14ac:dyDescent="0.3">
      <c r="A189" s="188" t="s">
        <v>19</v>
      </c>
      <c r="B189" s="189"/>
      <c r="C189" s="189"/>
      <c r="D189" s="189"/>
      <c r="E189" s="189"/>
      <c r="F189" s="189"/>
      <c r="G189" s="189"/>
      <c r="H189" s="189"/>
      <c r="I189" s="189"/>
      <c r="J189" s="189"/>
      <c r="K189" s="189"/>
      <c r="L189" s="189"/>
      <c r="M189" s="189"/>
      <c r="N189" s="189"/>
      <c r="O189" s="190"/>
    </row>
    <row r="190" spans="1:28" ht="15" thickBot="1" x14ac:dyDescent="0.35">
      <c r="A190" s="191"/>
      <c r="B190" s="192"/>
      <c r="C190" s="192"/>
      <c r="D190" s="192"/>
      <c r="E190" s="192"/>
      <c r="F190" s="192"/>
      <c r="G190" s="192"/>
      <c r="H190" s="192"/>
      <c r="I190" s="192"/>
      <c r="J190" s="192"/>
      <c r="K190" s="192"/>
      <c r="L190" s="192"/>
      <c r="M190" s="192"/>
      <c r="N190" s="192"/>
      <c r="O190" s="193"/>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20" t="s">
        <v>2636</v>
      </c>
      <c r="C192" s="220"/>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2699</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3" t="s">
        <v>29</v>
      </c>
      <c r="B197" s="174"/>
      <c r="C197" s="174"/>
      <c r="D197" s="174"/>
      <c r="E197" s="174"/>
      <c r="F197" s="174"/>
      <c r="G197" s="174"/>
      <c r="H197" s="174"/>
      <c r="I197" s="174"/>
      <c r="J197" s="174"/>
      <c r="K197" s="174"/>
      <c r="L197" s="174"/>
      <c r="M197" s="174"/>
      <c r="N197" s="174"/>
      <c r="O197" s="175"/>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7" t="s">
        <v>2658</v>
      </c>
      <c r="C199" s="187"/>
      <c r="D199" s="187"/>
      <c r="E199" s="187"/>
      <c r="F199" s="187"/>
      <c r="G199" s="187"/>
      <c r="H199" s="187"/>
      <c r="I199" s="187"/>
      <c r="J199" s="187"/>
      <c r="K199" s="187"/>
      <c r="L199" s="187"/>
      <c r="M199" s="187"/>
      <c r="N199" s="187"/>
      <c r="O199" s="8"/>
    </row>
    <row r="200" spans="1:18" x14ac:dyDescent="0.3">
      <c r="A200" s="9"/>
      <c r="B200" s="217"/>
      <c r="C200" s="217"/>
      <c r="D200" s="217"/>
      <c r="E200" s="217"/>
      <c r="F200" s="217"/>
      <c r="G200" s="217"/>
      <c r="H200" s="217"/>
      <c r="I200" s="217"/>
      <c r="J200" s="217"/>
      <c r="K200" s="217"/>
      <c r="L200" s="217"/>
      <c r="M200" s="217"/>
      <c r="N200" s="217"/>
      <c r="O200" s="8"/>
    </row>
    <row r="201" spans="1:18" x14ac:dyDescent="0.3">
      <c r="A201" s="9"/>
      <c r="B201" s="218" t="s">
        <v>2648</v>
      </c>
      <c r="C201" s="219"/>
      <c r="D201" s="219"/>
      <c r="E201" s="219"/>
      <c r="F201" s="219"/>
      <c r="G201" s="219"/>
      <c r="H201" s="219"/>
      <c r="I201" s="219"/>
      <c r="J201" s="219"/>
      <c r="K201" s="219"/>
      <c r="L201" s="219"/>
      <c r="M201" s="219"/>
      <c r="N201" s="21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2700</v>
      </c>
      <c r="J211" s="27" t="s">
        <v>2622</v>
      </c>
      <c r="K211" s="141" t="s">
        <v>2702</v>
      </c>
      <c r="L211" s="21"/>
      <c r="M211" s="21"/>
      <c r="N211" s="21"/>
      <c r="O211" s="8"/>
    </row>
    <row r="212" spans="1:15" x14ac:dyDescent="0.3">
      <c r="A212" s="9"/>
      <c r="B212" s="27" t="s">
        <v>2619</v>
      </c>
      <c r="C212" s="140" t="s">
        <v>2699</v>
      </c>
      <c r="D212" s="21"/>
      <c r="G212" s="27" t="s">
        <v>2621</v>
      </c>
      <c r="H212" s="141" t="s">
        <v>2701</v>
      </c>
      <c r="J212" s="27" t="s">
        <v>2623</v>
      </c>
      <c r="K212" s="140" t="s">
        <v>2703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2020-12-28T19:03:03Z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