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codeName="ThisWorkbook"/>
  <mc:AlternateContent xmlns:mc="http://schemas.openxmlformats.org/markup-compatibility/2006">
    <mc:Choice Requires="x15">
      <x15ac:absPath xmlns:x15ac="http://schemas.microsoft.com/office/spreadsheetml/2010/11/ac" url="C:\Users\acer\Desktop\ICBF\Cauca\Arreglo\"/>
    </mc:Choice>
  </mc:AlternateContent>
  <xr:revisionPtr revIDLastSave="0" documentId="8_{7A9ECCA2-6D7F-4898-9447-05DB6BD3C0C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<sst xmlns="http://schemas.openxmlformats.org/spreadsheetml/2006/main" count="3138" uniqueCount="2705">
  <si>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</si>
  <si>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</si>
  <si>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</si>
  <si>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</si>
  <si>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</si>
  <si>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</si>
  <si>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</si>
  <si>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</si>
  <si>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</si>
  <si>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</si>
  <si>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</si>
  <si>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</si>
  <si>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</si>
  <si>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</si>
  <si>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</si>
  <si>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</si>
  <si>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</si>
  <si>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</si>
  <si>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</si>
  <si>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</si>
  <si>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</si>
  <si>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</si>
  <si>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</si>
  <si>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</si>
  <si>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</si>
  <si>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</si>
  <si>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</si>
  <si>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</si>
  <si>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</si>
  <si>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</si>
  <si>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</si>
  <si>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</si>
  <si>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</si>
  <si>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</si>
  <si>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</si>
  <si>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</si>
  <si>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</si>
  <si>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</si>
  <si>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</si>
  <si>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</si>
  <si>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</si>
  <si>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</si>
  <si>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</si>
  <si>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</si>
  <si>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</si>
  <si>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</si>
  <si>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</si>
  <si>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</si>
  <si>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</si>
  <si>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</si>
  <si>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</si>
  <si>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</si>
  <si>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</si>
  <si>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</si>
  <si>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</si>
  <si>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</si>
  <si>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</si>
  <si>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</si>
  <si>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</si>
  <si>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</si>
  <si>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</si>
  <si>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</si>
  <si>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</si>
  <si>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</si>
  <si>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</si>
  <si>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</si>
  <si>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</si>
  <si>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</si>
  <si>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</si>
  <si>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</si>
  <si>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</si>
  <si>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</si>
  <si>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</si>
  <si>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</si>
  <si>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</si>
  <si>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</si>
  <si>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</si>
  <si>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</si>
  <si>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</si>
  <si>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</si>
  <si>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</si>
  <si>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</si>
  <si>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</si>
  <si>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</si>
  <si>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</si>
  <si>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</si>
  <si>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</si>
  <si>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</si>
  <si>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</si>
  <si>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</si>
  <si>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</si>
  <si>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</si>
  <si>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</si>
  <si>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</si>
  <si>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</si>
  <si>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</si>
  <si>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</si>
  <si>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</si>
  <si>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</si>
  <si>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</si>
  <si>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</si>
  <si>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</si>
  <si>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</si>
  <si>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</si>
  <si>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</si>
  <si>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</si>
  <si>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</si>
  <si>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</si>
  <si>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</si>
  <si>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</si>
  <si>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</si>
  <si>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</si>
  <si>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</si>
  <si>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</si>
  <si>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</si>
  <si>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</si>
  <si>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</si>
  <si>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</si>
  <si>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</si>
  <si>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</si>
  <si>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</si>
  <si>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</si>
  <si>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</si>
  <si>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</si>
  <si>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</si>
  <si>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</si>
  <si>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</si>
  <si>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</si>
  <si>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</si>
  <si>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</si>
  <si>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</si>
  <si>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</si>
  <si>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</si>
  <si>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</si>
  <si>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</si>
  <si>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</si>
  <si>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</si>
  <si>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</si>
  <si>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</si>
  <si>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</si>
  <si>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</si>
  <si>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</si>
  <si>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</si>
  <si>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</si>
  <si>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</si>
  <si>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</si>
  <si>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</si>
  <si>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</si>
  <si>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</si>
  <si>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</si>
  <si>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</si>
  <si>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</si>
  <si>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</si>
  <si>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</si>
  <si>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</si>
  <si>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</si>
  <si>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</si>
  <si>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</si>
  <si>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</si>
  <si>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</si>
  <si>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</si>
  <si>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</si>
  <si>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</si>
  <si>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</si>
  <si>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</si>
  <si>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</si>
  <si>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</si>
  <si>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</si>
  <si>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</si>
  <si>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</si>
  <si>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</si>
  <si>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</si>
  <si>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</si>
  <si>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</si>
  <si>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</si>
  <si>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</si>
  <si>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</si>
  <si>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</si>
  <si>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</si>
  <si>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</si>
  <si>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</si>
  <si>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</si>
  <si>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</si>
  <si>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</si>
  <si>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</si>
  <si>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</si>
  <si>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</si>
  <si>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</si>
  <si>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</si>
  <si>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</si>
  <si>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</si>
  <si>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</si>
  <si>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</si>
  <si>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</si>
  <si>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</si>
  <si>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</si>
  <si>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</si>
  <si>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</si>
  <si>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</si>
  <si>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</si>
  <si>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</si>
  <si>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</si>
  <si>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</si>
  <si>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</si>
  <si>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</si>
  <si>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</si>
  <si>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</si>
  <si>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</si>
  <si>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</si>
  <si>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</si>
  <si>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</si>
  <si>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</si>
  <si>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</si>
  <si>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</si>
  <si>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</si>
  <si>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</si>
  <si>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</si>
  <si>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</si>
  <si>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</si>
  <si>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</si>
  <si>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</si>
  <si>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</si>
  <si>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</si>
  <si>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</si>
  <si>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</si>
  <si>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</si>
  <si>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</si>
  <si>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</si>
  <si>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</si>
  <si>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</si>
  <si>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</si>
  <si>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</si>
  <si>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</si>
  <si>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</si>
  <si>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</si>
  <si>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</si>
  <si>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</si>
  <si>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</si>
  <si>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</si>
  <si>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</si>
  <si>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</si>
  <si>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</si>
  <si>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</si>
  <si>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</si>
  <si>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</si>
  <si>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</si>
  <si>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</si>
  <si>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</si>
  <si>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</si>
  <si>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</si>
  <si>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</si>
  <si>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</si>
  <si>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</si>
  <si>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</si>
  <si>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</si>
  <si>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</si>
  <si>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</si>
  <si>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</si>
  <si>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</si>
  <si>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</si>
  <si>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</si>
  <si>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</si>
  <si>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</si>
  <si>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</si>
  <si>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</si>
  <si>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</si>
  <si>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</si>
  <si>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</si>
  <si>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</si>
  <si>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</si>
  <si>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</si>
  <si>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</si>
  <si>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</si>
  <si>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</si>
  <si>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</si>
  <si>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</si>
  <si>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</si>
  <si>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</si>
  <si>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</si>
  <si>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</si>
  <si>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</si>
  <si>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</si>
  <si>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</si>
  <si>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</si>
  <si>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</si>
  <si>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</si>
  <si>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</si>
  <si>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</si>
  <si>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</si>
  <si>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</si>
  <si>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</si>
  <si>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</si>
  <si>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</si>
  <si>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</si>
  <si>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</si>
  <si>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</si>
  <si>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</si>
  <si>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</si>
  <si>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</si>
  <si>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</si>
  <si>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</si>
  <si>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</si>
  <si>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</si>
  <si>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</si>
  <si>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</si>
  <si>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</si>
  <si>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</si>
  <si>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</si>
  <si>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</si>
  <si>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</si>
  <si>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</si>
  <si>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</si>
  <si>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</si>
  <si>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</si>
  <si>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</si>
  <si>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</si>
  <si>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</si>
  <si>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</si>
  <si>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</si>
  <si>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</si>
  <si>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</si>
  <si>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</si>
  <si>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</si>
  <si>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</si>
  <si>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</si>
  <si>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</si>
  <si>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</si>
  <si>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</si>
  <si>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</si>
  <si>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</si>
  <si>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</si>
  <si>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</si>
  <si>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</si>
  <si>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</si>
  <si>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</si>
  <si>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</si>
  <si>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</si>
  <si>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</si>
  <si>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</si>
  <si>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</si>
  <si>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</si>
  <si>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</si>
  <si>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</si>
  <si>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</si>
  <si>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</si>
  <si>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</si>
  <si>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</si>
  <si>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</si>
  <si>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</si>
  <si>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</si>
  <si>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</si>
  <si>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</si>
  <si>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</si>
  <si>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</si>
  <si>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</si>
  <si>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</si>
  <si>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</si>
  <si>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</si>
  <si>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</si>
  <si>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</si>
  <si>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</si>
  <si>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</si>
  <si>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</si>
  <si>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</si>
  <si>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</si>
  <si>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</si>
  <si>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</si>
  <si>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</si>
  <si>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</si>
  <si>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</si>
  <si>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</si>
  <si>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</si>
  <si>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</si>
  <si>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</si>
  <si>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</si>
  <si>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</si>
  <si>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</si>
  <si>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</si>
  <si>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</si>
  <si>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</si>
  <si>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</si>
  <si>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</si>
  <si>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</si>
  <si>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</si>
  <si>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</si>
  <si>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</si>
  <si>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</si>
  <si>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</si>
  <si>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</si>
  <si>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</si>
  <si>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</si>
  <si>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</si>
  <si>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</si>
  <si>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</si>
  <si>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</si>
  <si>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</si>
  <si>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</si>
  <si>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</si>
  <si>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</si>
  <si>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</si>
  <si>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</si>
  <si>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</si>
  <si>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</si>
  <si>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</si>
  <si>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</si>
  <si>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</si>
  <si>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</si>
  <si>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</si>
  <si>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</si>
  <si>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</si>
  <si>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</si>
  <si>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</si>
  <si>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</si>
  <si>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</si>
  <si>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</si>
  <si>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</si>
  <si>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</si>
  <si>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</si>
  <si>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</si>
  <si>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</si>
  <si>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</si>
  <si>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</si>
  <si>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</si>
  <si>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</si>
  <si>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</si>
  <si>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</si>
  <si>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</si>
  <si>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</si>
  <si>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</si>
  <si>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</si>
  <si>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</si>
  <si>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</si>
  <si>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</si>
  <si>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</si>
  <si>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</si>
  <si>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</si>
  <si>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</si>
  <si>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</si>
  <si>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</si>
  <si>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</si>
  <si>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</si>
  <si>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</si>
  <si>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</si>
  <si>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</si>
  <si>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</si>
  <si>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</si>
  <si>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</si>
  <si>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</si>
  <si>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</si>
  <si>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</si>
  <si>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</si>
  <si>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</si>
  <si>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</si>
  <si>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</si>
  <si>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</si>
  <si>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</si>
  <si>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</si>
  <si>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</si>
  <si>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</si>
  <si>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</si>
  <si>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</si>
  <si>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</si>
  <si>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</si>
  <si>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</si>
  <si>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</si>
  <si>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</si>
  <si>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</si>
  <si>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</si>
  <si>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</si>
  <si>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</si>
  <si>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</si>
  <si>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</si>
  <si>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</si>
  <si>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</si>
  <si>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</si>
  <si>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</si>
  <si>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</si>
  <si>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</si>
  <si>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</si>
  <si>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</si>
  <si>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</si>
  <si>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</si>
  <si>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</si>
  <si>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</si>
  <si>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</si>
  <si>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</si>
  <si>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</si>
  <si>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</si>
  <si>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</si>
  <si>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</si>
  <si>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</si>
  <si>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</si>
  <si>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</si>
  <si>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</si>
  <si>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</si>
  <si>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</si>
  <si>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</si>
  <si>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</si>
  <si>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</si>
  <si>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</si>
  <si>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</si>
  <si>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</si>
  <si>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</si>
  <si>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</si>
  <si>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</si>
  <si>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</si>
  <si>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</si>
  <si>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</si>
  <si>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</si>
  <si>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</si>
  <si>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</si>
  <si>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</si>
  <si>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</si>
  <si>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</si>
  <si>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</si>
  <si>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</si>
  <si>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</si>
  <si>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</si>
  <si>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</si>
  <si>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</si>
  <si>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</si>
  <si>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</si>
  <si>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</si>
  <si>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</si>
  <si>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</si>
  <si>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</si>
  <si>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</si>
  <si>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</si>
  <si>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</si>
  <si>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</si>
  <si>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</si>
  <si>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</si>
  <si>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</si>
  <si>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</si>
  <si>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</si>
  <si>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</si>
  <si>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</si>
  <si>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</si>
  <si>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</si>
  <si>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</si>
  <si>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</si>
  <si>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</si>
  <si>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</si>
  <si>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</si>
  <si>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</si>
  <si>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</si>
  <si>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</si>
  <si>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</si>
  <si>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</si>
  <si>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</si>
  <si>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</si>
  <si>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</si>
  <si>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</si>
  <si>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</si>
  <si>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</si>
  <si>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</si>
  <si>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</si>
  <si>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</si>
  <si>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</si>
  <si>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</si>
  <si>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</si>
  <si>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</si>
  <si>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</si>
  <si>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</si>
  <si>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</si>
  <si>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</si>
  <si>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</si>
  <si>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</si>
  <si>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</si>
  <si>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</si>
  <si>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</si>
  <si>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</si>
  <si>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</si>
  <si>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</si>
  <si>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</si>
  <si>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</si>
  <si>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</si>
  <si>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</si>
  <si>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</si>
  <si>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</si>
  <si>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</si>
  <si>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</si>
  <si>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</si>
  <si>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</si>
  <si>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</si>
  <si>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</si>
  <si>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</si>
  <si>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</si>
  <si>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</si>
  <si>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</si>
  <si>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</si>
  <si>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</si>
  <si>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</si>
  <si>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</si>
  <si>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</si>
  <si>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</si>
  <si>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</si>
  <si>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</si>
  <si>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</si>
  <si>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</si>
  <si>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</si>
  <si>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</si>
  <si>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</si>
  <si>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</si>
  <si>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</si>
  <si>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</si>
  <si>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</si>
  <si>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</si>
  <si>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</si>
  <si>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</si>
  <si>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</si>
  <si>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</si>
  <si>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</si>
  <si>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</si>
  <si>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</si>
  <si>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</si>
  <si>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</si>
  <si>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</si>
  <si>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</si>
  <si>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</si>
  <si>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</si>
  <si>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</si>
  <si>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</si>
  <si>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</si>
  <si>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</si>
  <si>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</si>
  <si>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</si>
  <si>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</si>
  <si>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</si>
  <si>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</si>
  <si>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</si>
  <si>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</si>
  <si>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</si>
  <si>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</si>
  <si>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</si>
  <si>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</si>
  <si>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</si>
  <si>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</si>
  <si>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</si>
  <si>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</si>
  <si>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</si>
  <si>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</si>
  <si>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</si>
  <si>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</si>
  <si>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</si>
  <si>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</si>
  <si>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</si>
  <si>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</si>
  <si>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</si>
  <si>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</si>
  <si>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</si>
  <si>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</si>
  <si>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</si>
  <si>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</si>
  <si>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</si>
  <si>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</si>
  <si>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</si>
  <si>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</si>
  <si>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</si>
  <si>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</si>
  <si>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</si>
  <si>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</si>
  <si>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</si>
  <si>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</si>
  <si>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</si>
  <si>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</si>
  <si>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</si>
  <si>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</si>
  <si>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</si>
  <si>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</si>
  <si>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</si>
  <si>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</si>
  <si>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</si>
  <si>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</si>
  <si>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</si>
  <si>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</si>
  <si>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</si>
  <si>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</si>
  <si>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</si>
  <si>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</si>
  <si>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</si>
  <si>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</si>
  <si>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</si>
  <si>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</si>
  <si>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</si>
  <si>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</si>
  <si>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</si>
  <si>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</si>
  <si>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</si>
  <si>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</si>
  <si>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</si>
  <si>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</si>
  <si>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</si>
  <si>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</si>
  <si>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</si>
  <si>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</si>
  <si>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</si>
  <si>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</si>
  <si>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</si>
  <si>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</si>
  <si>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</si>
  <si>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</si>
  <si>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</si>
  <si>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</si>
  <si>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</si>
  <si>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</si>
  <si>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</si>
  <si>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</si>
  <si>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</si>
  <si>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</si>
  <si>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</si>
  <si>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</si>
  <si>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</si>
  <si>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</si>
  <si>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</si>
  <si>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</si>
  <si>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</si>
  <si>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</si>
  <si>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</si>
  <si>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</si>
  <si>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</si>
  <si>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</si>
  <si>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</si>
  <si>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</si>
  <si>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</si>
  <si>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</si>
  <si>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</si>
  <si>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</si>
  <si>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</si>
  <si>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</si>
  <si>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</si>
  <si>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</si>
  <si>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</si>
  <si>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</si>
  <si>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</si>
  <si>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</si>
  <si>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</si>
  <si>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</si>
  <si>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</si>
  <si>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</si>
  <si>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</si>
  <si>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</si>
  <si>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</si>
  <si>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</si>
  <si>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</si>
  <si>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</si>
  <si>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</si>
  <si>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</si>
  <si>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</si>
  <si>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</si>
  <si>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</si>
  <si>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</si>
  <si>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</si>
  <si>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</si>
  <si>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</si>
  <si>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</si>
  <si>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</si>
  <si>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</si>
  <si>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</si>
  <si>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</si>
  <si>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</si>
  <si>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</si>
  <si>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</si>
  <si>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</si>
  <si>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</si>
  <si>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</si>
  <si>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</si>
  <si>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</si>
  <si>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</si>
  <si>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</si>
  <si>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</si>
  <si>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</si>
  <si>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</si>
  <si>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</si>
  <si>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</si>
  <si>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</si>
  <si>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</si>
  <si>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</si>
  <si>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</si>
  <si>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</si>
  <si>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</si>
  <si>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</si>
  <si>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</si>
  <si>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</si>
  <si>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</si>
  <si>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</si>
  <si>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</si>
  <si>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</si>
  <si>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</si>
  <si>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</si>
  <si>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</si>
  <si>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</si>
  <si>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</si>
  <si>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</si>
  <si>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</si>
  <si>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</si>
  <si>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</si>
  <si>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</si>
  <si>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</si>
  <si>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</si>
  <si>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</si>
  <si>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</si>
  <si>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</si>
  <si>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</si>
  <si>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</si>
  <si>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</si>
  <si>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</si>
  <si>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</si>
  <si>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</si>
  <si>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</si>
  <si>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</si>
  <si>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</si>
  <si>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</si>
  <si>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</si>
  <si>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</si>
  <si>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</si>
  <si>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</si>
  <si>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</si>
  <si>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</si>
  <si>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</si>
  <si>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</si>
  <si>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</si>
  <si>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</si>
  <si>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</si>
  <si>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</si>
  <si>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</si>
  <si>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</si>
  <si>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</si>
  <si>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</si>
  <si>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</si>
  <si>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</si>
  <si>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</si>
  <si>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</si>
  <si>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</si>
  <si>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</si>
  <si>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</si>
  <si>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</si>
  <si>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</si>
  <si>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</si>
  <si>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</si>
  <si>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</si>
  <si>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</si>
  <si>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</si>
  <si>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</si>
  <si>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</si>
  <si>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</si>
  <si>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</si>
  <si>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</si>
  <si>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</si>
  <si>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</si>
  <si>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</si>
  <si>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</si>
  <si>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</si>
  <si>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</si>
  <si>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</si>
  <si>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</si>
  <si>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</si>
  <si>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</si>
  <si>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</si>
  <si>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</si>
  <si>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</si>
  <si>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</si>
  <si>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</si>
  <si>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</si>
  <si>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</si>
  <si>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</si>
  <si>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</si>
  <si>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</si>
  <si>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</si>
  <si>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</si>
  <si>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</si>
  <si>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</si>
  <si>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</si>
  <si>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</si>
  <si>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</si>
  <si>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</si>
  <si>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</si>
  <si>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</si>
  <si>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</si>
  <si>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</si>
  <si>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</si>
  <si>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</si>
  <si>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</si>
  <si>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</si>
  <si>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</si>
  <si>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</si>
  <si>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</si>
  <si>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</si>
  <si>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</si>
  <si>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</si>
  <si>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</si>
  <si>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</si>
  <si>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</si>
  <si>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</si>
  <si>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</si>
  <si>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</si>
  <si>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</si>
  <si>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</si>
  <si>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</si>
  <si>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</si>
  <si>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</si>
  <si>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</si>
  <si>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</si>
  <si>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</si>
  <si>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</si>
  <si>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</si>
  <si>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</si>
  <si>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</si>
  <si>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</si>
  <si>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</si>
  <si>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</si>
  <si>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</si>
  <si>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</si>
  <si>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</si>
  <si>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</si>
  <si>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</si>
  <si>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</si>
  <si>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</si>
  <si>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</si>
  <si>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</si>
  <si>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</si>
  <si>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</si>
  <si>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</si>
  <si>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</si>
  <si>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</si>
  <si>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</si>
  <si>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</si>
  <si>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</si>
  <si>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</si>
  <si>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</si>
  <si>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</si>
  <si>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</si>
  <si>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</si>
  <si>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</si>
  <si>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</si>
  <si>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</si>
  <si>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</si>
  <si>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</si>
  <si>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</si>
  <si>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</si>
  <si>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</si>
  <si>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</si>
  <si>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</si>
  <si>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</si>
  <si>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</si>
  <si>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</si>
  <si>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</si>
  <si>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</si>
  <si>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</si>
  <si>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</si>
  <si>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</si>
  <si>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</si>
  <si>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</si>
  <si>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</si>
  <si>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</si>
  <si>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</si>
  <si>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</si>
  <si>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</si>
  <si>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</si>
  <si>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</si>
  <si>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</si>
  <si>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</si>
  <si>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</si>
  <si>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</si>
  <si>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</si>
  <si>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</si>
  <si>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</si>
  <si>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</si>
  <si>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</si>
  <si>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</si>
  <si>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</si>
  <si>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</si>
  <si>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</si>
  <si>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</si>
  <si>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</si>
  <si>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</si>
  <si>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</si>
  <si>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</si>
  <si>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</si>
  <si>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</si>
  <si>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</si>
  <si>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</si>
  <si>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</si>
  <si>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</si>
  <si>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</si>
  <si>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</si>
  <si>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</si>
  <si>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</si>
  <si>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</si>
  <si>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</si>
  <si>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</si>
  <si>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</si>
  <si>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</si>
  <si>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</si>
  <si>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</si>
  <si>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</si>
  <si>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</si>
  <si>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</si>
  <si>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</si>
  <si>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</si>
  <si>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</si>
  <si>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</si>
  <si>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</si>
  <si>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</si>
  <si>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</si>
  <si>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</si>
  <si>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</si>
  <si>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</si>
  <si>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</si>
  <si>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</si>
  <si>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</si>
  <si>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</si>
  <si>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</si>
  <si>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</si>
  <si>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</si>
  <si>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</si>
  <si>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</si>
  <si>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</si>
  <si>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</si>
  <si>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</si>
  <si>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</si>
  <si>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</si>
  <si>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</si>
  <si>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</si>
  <si>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</si>
  <si>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</si>
  <si>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</si>
  <si>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</si>
  <si>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</si>
  <si>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</si>
  <si>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</si>
  <si>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</si>
  <si>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</si>
  <si>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</si>
  <si>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</si>
  <si>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</si>
  <si>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</si>
  <si>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</si>
  <si>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</si>
  <si>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</si>
  <si>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</si>
  <si>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</si>
  <si>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</si>
  <si>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</si>
  <si>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</si>
  <si>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</si>
  <si>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</si>
  <si>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</si>
  <si>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</si>
  <si>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</si>
  <si>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</si>
  <si>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</si>
  <si>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</si>
  <si>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</si>
  <si>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</si>
  <si>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</si>
  <si>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</si>
  <si>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</si>
  <si>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</si>
  <si>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</si>
  <si>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</si>
  <si>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</si>
  <si>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</si>
  <si>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</si>
  <si>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</si>
  <si>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</si>
  <si>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</si>
  <si>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</si>
  <si>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</si>
  <si>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</si>
  <si>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</si>
  <si>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</si>
  <si>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</si>
  <si>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</si>
  <si>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</si>
  <si>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</si>
  <si>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</si>
  <si>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</si>
  <si>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</si>
  <si>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</si>
  <si>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</si>
  <si>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</si>
  <si>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</si>
  <si>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</si>
  <si>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</si>
  <si>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</si>
  <si>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</si>
  <si>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</si>
  <si>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</si>
  <si>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</si>
  <si>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</si>
  <si>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</si>
  <si>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</si>
  <si>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</si>
  <si>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</si>
  <si>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</si>
  <si>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</si>
  <si>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</si>
  <si>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</si>
  <si>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</si>
  <si>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</si>
  <si>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</si>
  <si>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</si>
  <si>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</si>
  <si>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</si>
  <si>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</si>
  <si>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</si>
  <si>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</si>
  <si>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</si>
  <si>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</si>
  <si>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</si>
  <si>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</si>
  <si>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</si>
  <si>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</si>
  <si>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</si>
  <si>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</si>
  <si>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</si>
  <si>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</si>
  <si>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</si>
  <si>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</si>
  <si>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</si>
  <si>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</si>
  <si>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</si>
  <si>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</si>
  <si>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</si>
  <si>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</si>
  <si>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</si>
  <si>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</si>
  <si>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</si>
  <si>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</si>
  <si>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</si>
  <si>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</si>
  <si>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</si>
  <si>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</si>
  <si>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</si>
  <si>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</si>
  <si>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</si>
  <si>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</si>
  <si>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</si>
  <si>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</si>
  <si>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</si>
  <si>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</si>
  <si>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</si>
  <si>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</si>
  <si>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</si>
  <si>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</si>
  <si>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</si>
  <si>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</si>
  <si>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</si>
  <si>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</si>
  <si>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</si>
  <si>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</si>
  <si>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</si>
  <si>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</si>
  <si>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</si>
  <si>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</si>
  <si>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</si>
  <si>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</si>
  <si>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</si>
  <si>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</si>
  <si>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</si>
  <si>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</si>
  <si>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</si>
  <si>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</si>
  <si>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</si>
  <si>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</si>
  <si>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</si>
  <si>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</si>
  <si>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</si>
  <si>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</si>
  <si>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</si>
  <si>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</si>
  <si>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</si>
  <si>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</si>
  <si>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</si>
  <si>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</si>
  <si>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</si>
  <si>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</si>
  <si>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</si>
  <si>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</si>
  <si>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</si>
  <si>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</si>
  <si>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</si>
  <si>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</si>
  <si>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</si>
  <si>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</si>
  <si>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</si>
  <si>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</si>
  <si>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</si>
  <si>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</si>
  <si>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</si>
  <si>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</si>
  <si>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</si>
  <si>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</si>
  <si>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</si>
  <si>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</si>
  <si>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</si>
  <si>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</si>
  <si>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</si>
  <si>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</si>
  <si>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</si>
  <si>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</si>
  <si>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</si>
  <si>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</si>
  <si>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</si>
  <si>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</si>
  <si>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</si>
  <si>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</si>
  <si>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</si>
  <si>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</si>
  <si>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</si>
  <si>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</si>
  <si>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</si>
  <si>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</si>
  <si>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</si>
  <si>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</si>
  <si>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</si>
  <si>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</si>
  <si>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</si>
  <si>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</si>
  <si>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</si>
  <si>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</si>
  <si>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</si>
  <si>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</si>
  <si>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</si>
  <si>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</si>
  <si>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</si>
  <si>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</si>
  <si>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</si>
  <si>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</si>
  <si>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</si>
  <si>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</si>
  <si>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</si>
  <si>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</si>
  <si>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</si>
  <si>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</si>
  <si>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</si>
  <si>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</si>
  <si>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</si>
  <si>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</si>
  <si>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</si>
  <si>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</si>
  <si>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</si>
  <si>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</si>
  <si>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</si>
  <si>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</si>
  <si>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</si>
  <si>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</si>
  <si>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</si>
  <si>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</si>
  <si>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</si>
  <si>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</si>
  <si>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</si>
  <si>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</si>
  <si>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</si>
  <si>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</si>
  <si>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</si>
  <si>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</si>
  <si>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</si>
  <si>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</si>
  <si>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</si>
  <si>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</si>
  <si>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</si>
  <si>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</si>
  <si>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</si>
  <si>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</si>
  <si>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</si>
  <si>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</si>
  <si>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</si>
  <si>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</si>
  <si>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</si>
  <si>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</si>
  <si>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</si>
  <si>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</si>
  <si>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</si>
  <si>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</si>
  <si>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</si>
  <si>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</si>
  <si>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</si>
  <si>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</si>
  <si>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</si>
  <si>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</si>
  <si>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</si>
  <si>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</si>
  <si>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</si>
  <si>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</si>
  <si>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</si>
  <si>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</si>
  <si>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</si>
  <si>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</si>
  <si>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</si>
  <si>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</si>
  <si>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</si>
  <si>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</si>
  <si>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</si>
  <si>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</si>
  <si>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</si>
  <si>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</si>
  <si>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</si>
  <si>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</si>
  <si>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</si>
  <si>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</si>
  <si>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</si>
  <si>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</si>
  <si>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</si>
  <si>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</si>
  <si>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</si>
  <si>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</si>
  <si>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</si>
  <si>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</si>
  <si>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</si>
  <si>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</si>
  <si>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</si>
  <si>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</si>
  <si>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</si>
  <si>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</si>
  <si>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</si>
  <si>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</si>
  <si>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</si>
  <si>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</si>
  <si>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</si>
  <si>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</si>
  <si>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</si>
  <si>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</si>
  <si>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</si>
  <si>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</si>
  <si>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</si>
  <si>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</si>
  <si>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</si>
  <si>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</si>
  <si>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</si>
  <si>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</si>
  <si>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</si>
  <si>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</si>
  <si>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</si>
  <si>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</si>
  <si>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</si>
  <si>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</si>
  <si>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</si>
  <si>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</si>
  <si>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</si>
  <si>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</si>
  <si>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</si>
  <si>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</si>
  <si>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</si>
  <si>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</si>
  <si>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</si>
  <si>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</si>
  <si>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</si>
  <si>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</si>
  <si>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</si>
  <si>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</si>
  <si>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</si>
  <si>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</si>
  <si>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</si>
  <si>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</si>
  <si>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</si>
  <si>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</si>
  <si>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</si>
  <si>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</si>
  <si>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</si>
  <si>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</si>
  <si>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</si>
  <si>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</si>
  <si>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</si>
  <si>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</si>
  <si>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</si>
  <si>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</si>
  <si>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</si>
  <si>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</si>
  <si>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</si>
  <si>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</si>
  <si>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</si>
  <si>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</si>
  <si>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</si>
  <si>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</si>
  <si>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</si>
  <si>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</si>
  <si>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</si>
  <si>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</si>
  <si>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</si>
  <si>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</si>
  <si>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</si>
  <si>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</si>
  <si>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</si>
  <si>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</si>
  <si>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</si>
  <si>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</si>
  <si>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</si>
  <si>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</si>
  <si>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</si>
  <si>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</si>
  <si>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</si>
  <si>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</si>
  <si>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</si>
  <si>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</si>
  <si>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</si>
  <si>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</si>
  <si>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</si>
  <si>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</si>
  <si>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</si>
  <si>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</si>
  <si>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</si>
  <si>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</si>
  <si>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</si>
  <si>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</si>
  <si>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</si>
  <si>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</si>
  <si>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</si>
  <si>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</si>
  <si>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</si>
  <si>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</si>
  <si>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</si>
  <si>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</si>
  <si>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</si>
  <si>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</si>
  <si>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</si>
  <si>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</si>
  <si>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</si>
  <si>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</si>
  <si>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</si>
  <si>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</si>
  <si>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</si>
  <si>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</si>
  <si>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</si>
  <si>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</si>
  <si>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</si>
  <si>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</si>
  <si>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</si>
  <si>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</si>
  <si>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</si>
  <si>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</si>
  <si>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</si>
  <si>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</si>
  <si>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</si>
  <si>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</si>
  <si>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</si>
  <si>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</si>
  <si>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</si>
  <si>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</si>
  <si>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</si>
  <si>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</si>
  <si>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</si>
  <si>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</si>
  <si>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</si>
  <si>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</si>
  <si>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</si>
  <si>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</si>
  <si>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</si>
  <si>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</si>
  <si>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</si>
  <si>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</si>
  <si>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</si>
  <si>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</si>
  <si>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</si>
  <si>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</si>
  <si>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</si>
  <si>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</si>
  <si>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</si>
  <si>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</si>
  <si>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</si>
  <si>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</si>
  <si>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</si>
  <si>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</si>
  <si>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</si>
  <si>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</si>
  <si>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</si>
  <si>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</si>
  <si>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</si>
  <si>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</si>
  <si>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</si>
  <si>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</si>
  <si>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</si>
  <si>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</si>
  <si>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</si>
  <si>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</si>
  <si>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</si>
  <si>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</si>
  <si>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</si>
  <si>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</si>
  <si>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</si>
  <si>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</si>
  <si>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</si>
  <si>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</si>
  <si>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</si>
  <si>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</si>
  <si>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</si>
  <si>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</si>
  <si>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</si>
  <si>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</si>
  <si>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</si>
  <si>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</si>
  <si>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</si>
  <si>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</si>
  <si>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</si>
  <si>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</si>
  <si>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</si>
  <si>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</si>
  <si>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</si>
  <si>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</si>
  <si>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</si>
  <si>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</si>
  <si>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</si>
  <si>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</si>
  <si>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</si>
  <si>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</si>
  <si>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</si>
  <si>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</si>
  <si>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</si>
  <si>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</si>
  <si>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</si>
  <si>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</si>
  <si>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</si>
  <si>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</si>
  <si>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</si>
  <si>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</si>
  <si>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</si>
  <si>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</si>
  <si>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</si>
  <si>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</si>
  <si>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</si>
  <si>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</si>
  <si>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</si>
  <si>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</si>
  <si>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</si>
  <si>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</si>
  <si>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</si>
  <si>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</si>
  <si>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</si>
  <si>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</si>
  <si>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</si>
  <si>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</si>
  <si>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</si>
  <si>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</si>
  <si>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</si>
  <si>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</si>
  <si>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</si>
  <si>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</si>
  <si>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</si>
  <si>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</si>
  <si>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</si>
  <si>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</si>
  <si>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</si>
  <si>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</si>
  <si>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</si>
  <si>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</si>
  <si>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</si>
  <si>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</si>
  <si>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</si>
  <si>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</si>
  <si>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</si>
  <si>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</si>
  <si>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</si>
  <si>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</si>
  <si>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</si>
  <si>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</si>
  <si>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</si>
  <si>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</si>
  <si>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</si>
  <si>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</si>
  <si>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</si>
  <si>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</si>
  <si>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</si>
  <si>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</si>
  <si>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</si>
  <si>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</si>
  <si>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</si>
  <si>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</si>
  <si>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</si>
  <si>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</si>
  <si>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</si>
  <si>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</si>
  <si>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</si>
  <si>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</si>
  <si>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</si>
  <si>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</si>
  <si>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</si>
  <si>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</si>
  <si>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</si>
  <si>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</si>
  <si>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</si>
  <si>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</si>
  <si>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</si>
  <si>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</si>
  <si>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</si>
  <si>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</si>
  <si>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</si>
  <si>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</si>
  <si>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</si>
  <si>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</si>
  <si>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</si>
  <si>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</si>
  <si>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</si>
  <si>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</si>
  <si>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</si>
  <si>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</si>
  <si>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</si>
  <si>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</si>
  <si>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</si>
  <si>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</si>
  <si>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</si>
  <si>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</si>
  <si>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</si>
  <si>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</si>
  <si>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</si>
  <si>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</si>
  <si>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</si>
  <si>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</si>
  <si>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</si>
  <si>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</si>
  <si>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</si>
  <si>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</si>
  <si>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</si>
  <si>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</si>
  <si>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</si>
  <si>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</si>
  <si>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</si>
  <si>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</si>
  <si>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</si>
  <si>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</si>
  <si>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</si>
  <si>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</si>
  <si>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</si>
  <si>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</si>
  <si>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</si>
  <si>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</si>
  <si>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</si>
  <si>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</si>
  <si>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</si>
  <si>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</si>
  <si>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</si>
  <si>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</si>
  <si>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</si>
  <si>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</si>
  <si>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</si>
  <si>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</si>
  <si>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</si>
  <si>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</si>
  <si>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</si>
  <si>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</si>
  <si>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</si>
  <si>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</si>
  <si>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</si>
  <si>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</si>
  <si>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</si>
  <si>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</si>
  <si>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</si>
  <si>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</si>
  <si>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</si>
  <si>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</si>
  <si>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</si>
  <si>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</si>
  <si>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</si>
  <si>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</si>
  <si>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</si>
  <si>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</si>
  <si>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</si>
  <si>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</si>
  <si>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</si>
  <si>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</si>
  <si>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</si>
  <si>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</si>
  <si>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</si>
  <si>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</si>
  <si>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</si>
  <si>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</si>
  <si>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</si>
  <si>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</si>
  <si>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</si>
  <si>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</si>
  <si>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</si>
  <si>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</si>
  <si>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</si>
  <si>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</si>
  <si>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</si>
  <si>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</si>
  <si>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</si>
  <si>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</si>
  <si>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</si>
  <si>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</si>
  <si>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</si>
  <si>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</si>
  <si>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</si>
  <si>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</si>
  <si>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</si>
  <si>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</si>
  <si>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</si>
  <si>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</si>
  <si>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</si>
  <si>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</si>
  <si>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</si>
  <si>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</si>
  <si>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</si>
  <si>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</si>
  <si>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</si>
  <si>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</si>
  <si>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</si>
  <si>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</si>
  <si>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</si>
  <si>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</si>
  <si>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</si>
  <si>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</si>
  <si>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</si>
  <si>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</si>
  <si>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</si>
  <si>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</si>
  <si>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</si>
  <si>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</si>
  <si>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</si>
  <si>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</si>
  <si>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</si>
  <si>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</si>
  <si>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</si>
  <si>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</si>
  <si>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</si>
  <si>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</si>
  <si>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</si>
  <si>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</si>
  <si>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</si>
  <si>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</si>
  <si>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</si>
  <si>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</si>
  <si>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</si>
  <si>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</si>
  <si>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</si>
  <si>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</si>
  <si>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</si>
  <si>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</si>
  <si>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</si>
  <si>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</si>
  <si>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</si>
  <si>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</si>
  <si>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</si>
  <si>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</si>
  <si>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</si>
  <si>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</si>
  <si>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</si>
  <si>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</si>
  <si>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</si>
  <si>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</si>
  <si>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</si>
  <si>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</si>
  <si>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</si>
  <si>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</si>
  <si>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</si>
  <si>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</si>
  <si>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</si>
  <si>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</si>
  <si>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</si>
  <si>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</si>
  <si>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</si>
  <si>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</si>
  <si>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</si>
  <si>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</si>
  <si>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</si>
  <si>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</si>
  <si>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</si>
  <si>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</si>
  <si>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</si>
  <si>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</si>
  <si>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</si>
  <si>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</si>
  <si>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</si>
  <si>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</si>
  <si>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</si>
  <si>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</si>
  <si>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</si>
  <si>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</si>
  <si>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</si>
  <si>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</si>
  <si>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</si>
  <si>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</si>
  <si>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</si>
  <si>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</si>
  <si>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</si>
  <si>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</si>
  <si>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</si>
  <si>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</si>
  <si>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</si>
  <si>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</si>
  <si>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</si>
  <si>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</si>
  <si>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</si>
  <si>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</si>
  <si>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</si>
  <si>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</si>
  <si>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</si>
  <si>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</si>
  <si>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</si>
  <si>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</si>
  <si>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</si>
  <si>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</si>
  <si>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</si>
  <si>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</si>
  <si>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</si>
  <si>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</si>
  <si>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</si>
  <si>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</si>
  <si>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</si>
  <si>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</si>
  <si>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</si>
  <si>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</si>
  <si>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</si>
  <si>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</si>
  <si>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</si>
  <si>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</si>
  <si>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</si>
  <si>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</si>
  <si>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</si>
  <si>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</si>
  <si>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</si>
  <si>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</si>
  <si>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</si>
  <si>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</si>
  <si>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</si>
  <si>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</si>
  <si>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</si>
  <si>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</si>
  <si>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</si>
  <si>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</si>
  <si>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</si>
  <si>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</si>
  <si>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</si>
  <si>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</si>
  <si>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</si>
  <si>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</si>
  <si>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</si>
  <si>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</si>
  <si>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</si>
  <si>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</si>
  <si>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</si>
  <si>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</si>
  <si>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</si>
  <si>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</si>
  <si>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</si>
  <si>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</si>
  <si>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</si>
  <si>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</si>
  <si>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</si>
  <si>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</si>
  <si>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</si>
  <si>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</si>
  <si>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</si>
  <si>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</si>
  <si>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</si>
  <si>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</si>
  <si>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</si>
  <si>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</si>
  <si>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</si>
  <si>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</si>
  <si>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</si>
  <si>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</si>
  <si>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</si>
  <si>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</si>
  <si>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</si>
  <si>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</si>
  <si>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</si>
  <si>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</si>
  <si>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</si>
  <si>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</si>
  <si>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</si>
  <si>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</si>
  <si>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</si>
  <si>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</si>
  <si>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</si>
  <si>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</si>
  <si>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</si>
  <si>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</si>
  <si>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</si>
  <si>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</si>
  <si>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</si>
  <si>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</si>
  <si>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</si>
  <si>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</si>
  <si>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</si>
  <si>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</si>
  <si>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</si>
  <si>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</si>
  <si>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</si>
  <si>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</si>
  <si>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</si>
  <si>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</si>
  <si>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</si>
  <si>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</si>
  <si>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</si>
  <si>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</si>
  <si>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</si>
  <si>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</si>
  <si>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</si>
  <si>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</si>
  <si>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</si>
  <si>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</si>
  <si>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</si>
  <si>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</si>
  <si>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</si>
  <si>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</si>
  <si>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</si>
  <si>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</si>
  <si>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</si>
  <si>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</si>
  <si>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</si>
  <si>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</si>
  <si>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</si>
  <si>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</si>
  <si>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</si>
  <si>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</si>
  <si>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</si>
  <si>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</si>
  <si>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</si>
  <si>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</si>
  <si>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</si>
  <si>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</si>
  <si>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</si>
  <si>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</si>
  <si>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</si>
  <si>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</si>
  <si>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</si>
  <si>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</si>
  <si>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</si>
  <si>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</si>
  <si>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</si>
  <si>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</si>
  <si>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</si>
  <si>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</si>
  <si>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</si>
  <si>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</si>
  <si>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</si>
  <si>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</si>
  <si>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</si>
  <si>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</si>
  <si>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</si>
  <si>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</si>
  <si>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</si>
  <si>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</si>
  <si>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</si>
  <si>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</si>
  <si>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</si>
  <si>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</si>
  <si>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</si>
  <si>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</si>
  <si>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</si>
  <si>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</si>
  <si>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</si>
  <si>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</si>
  <si>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</si>
  <si>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</si>
  <si>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</si>
  <si>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</si>
  <si>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</si>
  <si>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</si>
  <si>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</si>
  <si>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</si>
  <si>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</si>
  <si>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</si>
  <si>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</si>
  <si>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</si>
  <si>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</si>
  <si>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</si>
  <si>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</si>
  <si>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</si>
  <si>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</si>
  <si>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</si>
  <si>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</si>
  <si>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</si>
  <si>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</si>
  <si>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</si>
  <si>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</si>
  <si>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</si>
  <si>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</si>
  <si>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</si>
  <si>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</si>
  <si>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</si>
  <si>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</si>
  <si>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</si>
  <si>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</si>
  <si>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</si>
  <si>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</si>
  <si>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</si>
  <si>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</si>
  <si>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</si>
  <si>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</si>
  <si>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</si>
  <si>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</si>
  <si>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</si>
  <si>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</si>
  <si>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</si>
  <si>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</si>
  <si>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</si>
  <si>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</si>
  <si>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</si>
  <si>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</si>
  <si>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</si>
  <si>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</si>
  <si>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</si>
  <si>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</si>
  <si>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</si>
  <si>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</si>
  <si>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</si>
  <si>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</si>
  <si>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</si>
  <si>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</si>
  <si>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</si>
  <si>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</si>
  <si>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</si>
  <si>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</si>
  <si>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</si>
  <si>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</si>
  <si>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</si>
  <si>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</si>
  <si>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</si>
  <si>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</si>
  <si>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</si>
  <si>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</si>
  <si>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</si>
  <si>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</si>
  <si>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</si>
  <si>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</si>
  <si>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</si>
  <si>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</si>
  <si>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</si>
  <si>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</si>
  <si>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</si>
  <si>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</si>
  <si>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</si>
  <si>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</si>
  <si>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</si>
  <si>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</si>
  <si>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</si>
  <si>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</si>
  <si>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</si>
  <si>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</si>
  <si>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</si>
  <si>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</si>
  <si>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</si>
  <si>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</si>
  <si>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</si>
  <si>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</si>
  <si>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</si>
  <si>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</si>
  <si>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</si>
  <si>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</si>
  <si>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</si>
  <si>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</si>
  <si>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</si>
  <si>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</si>
  <si>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</si>
  <si>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</si>
  <si>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</si>
  <si>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</si>
  <si>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</si>
  <si>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</si>
  <si>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</si>
  <si>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</si>
  <si>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</si>
  <si>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</si>
  <si>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</si>
  <si>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</si>
  <si>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</si>
  <si>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</si>
  <si>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</si>
  <si>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</si>
  <si>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</si>
  <si>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</si>
  <si>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</si>
  <si>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</si>
  <si>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</si>
  <si>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</si>
  <si>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</si>
  <si>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</si>
  <si>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</si>
  <si>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</si>
  <si>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</si>
  <si>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</si>
  <si>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</si>
  <si>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</si>
  <si>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</si>
  <si>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</si>
  <si>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</si>
  <si>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</si>
  <si>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</si>
  <si>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</si>
  <si>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</si>
  <si>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</si>
  <si>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</si>
  <si>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</si>
  <si>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</si>
  <si>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</si>
  <si>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</si>
  <si>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</si>
  <si>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</si>
  <si>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</si>
  <si>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</si>
  <si>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</si>
  <si>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</si>
  <si>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</si>
  <si>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</si>
  <si>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</si>
  <si>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</si>
  <si>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</si>
  <si>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</si>
  <si>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</si>
  <si>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</si>
  <si>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</si>
  <si>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</si>
  <si>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</si>
  <si>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</si>
  <si>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</si>
  <si>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</si>
  <si>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</si>
  <si>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</si>
  <si>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</si>
  <si>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</si>
  <si>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</si>
  <si>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</si>
  <si>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</si>
  <si>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</si>
  <si>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</si>
  <si>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</si>
  <si>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</si>
  <si>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</si>
  <si>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</si>
  <si>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</si>
  <si>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</si>
  <si>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</si>
  <si>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</si>
  <si>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</si>
  <si>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</si>
  <si>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</si>
  <si>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</si>
  <si>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</si>
  <si>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</si>
  <si>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</si>
  <si>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</si>
  <si>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</si>
  <si>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</si>
  <si>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</si>
  <si>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</si>
  <si>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</si>
  <si>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</si>
  <si>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</si>
  <si>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</si>
  <si>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</si>
  <si>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</si>
  <si>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</si>
  <si>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</si>
  <si>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</si>
  <si>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</si>
  <si>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</si>
  <si>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</si>
  <si>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</si>
  <si>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</si>
  <si>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</si>
  <si>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</si>
  <si>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</si>
  <si>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</si>
  <si>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</si>
  <si>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</si>
  <si>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</si>
  <si>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</si>
  <si>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</si>
  <si>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</si>
  <si>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</si>
  <si>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</si>
  <si>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</si>
  <si>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</si>
  <si>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</si>
  <si>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</si>
  <si>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</si>
  <si>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</si>
  <si>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</si>
  <si>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</si>
  <si>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</si>
  <si>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</si>
  <si>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</si>
  <si>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</si>
  <si>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</si>
  <si>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</si>
  <si>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</si>
  <si>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</si>
  <si>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</si>
  <si>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</si>
  <si>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</si>
  <si>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</si>
  <si>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</si>
  <si>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</si>
  <si>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</si>
  <si>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</si>
  <si>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</si>
  <si>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</si>
  <si>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</si>
  <si>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</si>
  <si>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</si>
  <si>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</si>
  <si>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</si>
  <si>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</si>
  <si>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</si>
  <si>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</si>
  <si>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</si>
  <si>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</si>
  <si>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</si>
  <si>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</si>
  <si>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</si>
  <si>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</si>
  <si>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</si>
  <si>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</si>
  <si>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</si>
  <si>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</si>
  <si>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</si>
  <si>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</si>
  <si>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</si>
  <si>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</si>
  <si>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</si>
  <si>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</si>
  <si>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</si>
  <si>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</si>
  <si>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</si>
  <si>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</si>
  <si>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</si>
  <si>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</si>
  <si>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</si>
  <si>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</si>
  <si>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</si>
  <si>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</si>
  <si>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</si>
  <si>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</si>
  <si>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</si>
  <si>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</si>
  <si>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</si>
  <si>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</si>
  <si>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</si>
  <si>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</si>
  <si>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</si>
  <si>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</si>
  <si>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</si>
  <si>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</si>
  <si>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</si>
  <si>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</si>
  <si>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</si>
  <si>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</si>
  <si>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</si>
  <si>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</si>
  <si>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</si>
  <si>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</si>
  <si>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</si>
  <si>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</si>
  <si>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</si>
  <si>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</si>
  <si>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</si>
  <si>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</si>
  <si>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</si>
  <si>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</si>
  <si>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</si>
  <si>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</si>
  <si>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</si>
  <si>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</si>
  <si>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</si>
  <si>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</si>
  <si>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</si>
  <si>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</si>
  <si>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</si>
  <si>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</si>
  <si>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</si>
  <si>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</si>
  <si>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</si>
  <si>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</si>
  <si>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</si>
  <si>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</si>
  <si>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</si>
  <si>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</si>
  <si>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</si>
  <si>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</si>
  <si>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</si>
  <si>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</si>
  <si>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</si>
  <si>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</si>
  <si>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</si>
  <si>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</si>
  <si>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</si>
  <si>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</si>
  <si>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</si>
  <si>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</si>
  <si>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</si>
  <si>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</si>
  <si>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</si>
  <si>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</si>
  <si>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</si>
  <si>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</si>
  <si>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</si>
  <si>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</si>
  <si>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</si>
  <si>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</si>
  <si>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</si>
  <si>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</si>
  <si>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</si>
  <si>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</si>
  <si>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</si>
  <si>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</si>
  <si>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</si>
  <si>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</si>
  <si>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</si>
  <si>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</si>
  <si>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</si>
  <si>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</si>
  <si>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</si>
  <si>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</si>
  <si>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</si>
  <si>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</si>
  <si>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</si>
  <si>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</si>
  <si>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</si>
  <si>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</si>
  <si>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</si>
  <si>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</si>
  <si>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</si>
  <si>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</si>
  <si>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</si>
  <si>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</si>
  <si>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</si>
  <si>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</si>
  <si>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</si>
  <si>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</si>
  <si>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</si>
  <si>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</si>
  <si>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</si>
  <si>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</si>
  <si>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</si>
  <si>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</si>
  <si>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</si>
  <si>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</si>
  <si>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</si>
  <si>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</si>
  <si>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</si>
  <si>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</si>
  <si>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</si>
  <si>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</si>
  <si>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</si>
  <si>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</si>
  <si>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</si>
  <si>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</si>
  <si>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</si>
  <si>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</si>
  <si>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</si>
  <si>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</si>
  <si>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</si>
  <si>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</si>
  <si>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</si>
  <si>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</si>
  <si>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</si>
  <si>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</si>
  <si>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</si>
  <si>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</si>
  <si>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</si>
  <si>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</si>
  <si>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</si>
  <si>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</si>
  <si>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</si>
  <si>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</si>
  <si>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</si>
  <si>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</si>
  <si>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</si>
  <si>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</si>
  <si>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</si>
  <si>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</si>
  <si>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</si>
  <si>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</si>
  <si>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</si>
  <si>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</si>
  <si>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</si>
  <si>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</si>
  <si>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</si>
  <si>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</si>
  <si>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</si>
  <si>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</si>
  <si>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</si>
  <si>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</si>
  <si>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</si>
  <si>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</si>
  <si>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</si>
  <si>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</si>
  <si>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</si>
  <si>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</si>
  <si>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</si>
  <si>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</si>
  <si>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</si>
  <si>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</si>
  <si>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</si>
  <si>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</si>
  <si>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</si>
  <si>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</si>
  <si>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</si>
  <si>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</si>
  <si>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</si>
  <si>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</si>
  <si>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</si>
  <si>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</si>
  <si>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</si>
  <si>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</si>
  <si>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</si>
  <si>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</si>
  <si>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</si>
  <si>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</si>
  <si>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</si>
  <si>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</si>
  <si>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</si>
  <si>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</si>
  <si>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</si>
  <si>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</si>
  <si>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</si>
  <si>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</si>
  <si>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</si>
  <si>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</si>
  <si>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</si>
  <si>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</si>
  <si>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</si>
  <si>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</si>
  <si>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</si>
  <si>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</si>
  <si>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</si>
  <si>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</si>
  <si>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</si>
  <si>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</si>
  <si>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</si>
  <si>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</si>
  <si>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</si>
  <si>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</si>
  <si>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</si>
  <si>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</si>
  <si>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</si>
  <si>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</si>
  <si>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</si>
  <si>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</si>
  <si>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</si>
  <si>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</si>
  <si>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</si>
  <si>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</si>
  <si>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</si>
  <si>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</si>
  <si>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</si>
  <si>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</si>
  <si>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</si>
  <si>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</si>
  <si>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</si>
  <si>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</si>
  <si>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</si>
  <si>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</si>
  <si>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</si>
  <si>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</si>
  <si>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</si>
  <si>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</si>
  <si>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</si>
  <si>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</si>
  <si>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</si>
  <si>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</si>
  <si>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</si>
  <si>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</si>
  <si>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</si>
  <si>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</si>
  <si>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</si>
  <si>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</si>
  <si>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</si>
  <si>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</si>
  <si>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</si>
  <si>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</si>
  <si>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</si>
  <si>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</si>
  <si>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</si>
  <si>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</si>
  <si>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</si>
  <si>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</si>
  <si>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</si>
  <si>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</si>
  <si>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</si>
  <si>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</si>
  <si>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</si>
  <si>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</si>
  <si>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</si>
  <si>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</si>
  <si>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</si>
  <si>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</si>
  <si>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</si>
  <si>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</si>
  <si>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</si>
  <si>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</si>
  <si>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</si>
  <si>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</si>
  <si>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</si>
  <si>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</si>
  <si>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</si>
  <si>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</si>
  <si>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</si>
  <si>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</si>
  <si>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</si>
  <si>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</si>
  <si>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</si>
  <si>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</si>
  <si>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</si>
  <si>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</si>
  <si>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</si>
  <si>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</si>
  <si>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</si>
  <si>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</si>
  <si>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</si>
  <si>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</si>
  <si>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</si>
  <si>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</si>
  <si>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</si>
  <si>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</si>
  <si>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</si>
  <si>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</si>
  <si>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</si>
  <si>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</si>
  <si>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</si>
  <si>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</si>
  <si>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</si>
  <si>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</si>
  <si>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</si>
  <si>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</si>
  <si>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</si>
  <si>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</si>
  <si>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</si>
  <si>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</si>
  <si>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</si>
  <si>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</si>
  <si>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</si>
  <si>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</si>
  <si>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</si>
  <si>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</si>
  <si>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</si>
  <si>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</si>
  <si>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</si>
  <si>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</si>
  <si>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</si>
  <si>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</si>
  <si>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</si>
  <si>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</si>
  <si>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</si>
  <si>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</si>
  <si>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</si>
  <si>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</si>
  <si>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</si>
  <si>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</si>
  <si>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</si>
  <si>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</si>
  <si>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</si>
  <si>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</si>
  <si>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</si>
  <si>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</si>
  <si>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</si>
  <si>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</si>
  <si>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</si>
  <si>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</si>
  <si>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</si>
  <si>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</si>
  <si>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</si>
  <si>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</si>
  <si>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</si>
  <si>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</si>
  <si>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</si>
  <si>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</si>
  <si>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</si>
  <si>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</si>
  <si>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</si>
  <si>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</si>
  <si>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</si>
  <si>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</si>
  <si>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</si>
  <si>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</si>
  <si>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</si>
  <si>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</si>
  <si>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</si>
  <si>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</si>
  <si>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</si>
  <si>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</si>
  <si>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</si>
  <si>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</si>
  <si>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</si>
  <si>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</si>
  <si>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</si>
  <si>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</si>
  <si>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</si>
  <si>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</si>
  <si>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</si>
  <si>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</si>
  <si>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</si>
  <si>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</si>
  <si>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</si>
  <si>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</si>
  <si>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</si>
  <si>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</si>
  <si>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</si>
  <si>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</si>
  <si>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</si>
  <si>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</si>
  <si>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</si>
  <si>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</si>
  <si>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</si>
  <si>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</si>
  <si>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</si>
  <si>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</si>
  <si>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</si>
  <si>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</si>
  <si>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</si>
  <si>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</si>
  <si>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</si>
  <si>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</si>
  <si>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</si>
  <si>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</si>
  <si>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</si>
  <si>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</si>
  <si>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</si>
  <si>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</si>
  <si>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</si>
  <si>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</si>
  <si>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</si>
  <si>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</si>
  <si>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</si>
  <si>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</si>
  <si>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</si>
  <si>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</si>
  <si>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</si>
  <si>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</si>
  <si>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</si>
  <si>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</si>
  <si>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</si>
  <si>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</si>
  <si>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</si>
  <si>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</si>
  <si>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</si>
  <si>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</si>
  <si>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</si>
  <si>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</si>
  <si>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</si>
  <si>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</si>
  <si>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</si>
  <si>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</si>
  <si>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</si>
  <si>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</si>
  <si>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</si>
  <si>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</si>
  <si>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</si>
  <si>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</si>
  <si>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</si>
  <si>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</si>
  <si>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</si>
  <si>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</si>
  <si>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</si>
  <si>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</si>
  <si>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</si>
  <si>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</si>
  <si>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</si>
  <si>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</si>
  <si>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</si>
  <si>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</si>
  <si>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</si>
  <si>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</si>
  <si>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</si>
  <si>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</si>
  <si>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</si>
  <si>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</si>
  <si>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</si>
  <si>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</si>
  <si>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</si>
  <si>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</si>
  <si>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</si>
  <si>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</si>
  <si>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</si>
  <si>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</si>
  <si>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</si>
  <si>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</si>
  <si>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</si>
  <si>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</si>
  <si>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</si>
  <si>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</si>
  <si>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</si>
  <si>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</si>
  <si>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</si>
  <si>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SUCRE</t>
  </si>
  <si>
    <t>701820100147</t>
  </si>
  <si>
    <t>701820090133</t>
  </si>
  <si>
    <t>701820120121</t>
  </si>
  <si>
    <t>701820130118</t>
  </si>
  <si>
    <t>701820140138</t>
  </si>
  <si>
    <t>24/01/2014</t>
  </si>
  <si>
    <t>701820140227</t>
  </si>
  <si>
    <t>22/01/2014</t>
  </si>
  <si>
    <t>7000942016</t>
  </si>
  <si>
    <t>02/02/2016</t>
  </si>
  <si>
    <t>7002622016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</si>
  <si>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</si>
  <si>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</si>
  <si>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</si>
  <si>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</si>
  <si>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</si>
  <si>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</si>
  <si>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</si>
  <si>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</si>
  <si>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</si>
  <si>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</si>
  <si>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</si>
  <si>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</si>
  <si>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3117180767</t>
  </si>
  <si>
    <t>Calle 25  23-10 Barrio Belalcazar</t>
  </si>
  <si>
    <t>fundacionamigosdelprogresop@gmail.com</t>
  </si>
  <si>
    <t>2021-19-10000615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</si>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</sst>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3" t="s">
        <v>2653</v>
      </c>
      <c r="D2" s="214"/>
      <c r="E2" s="214"/>
      <c r="F2" s="214"/>
      <c r="G2" s="214"/>
      <c r="H2" s="214"/>
      <c r="I2" s="214"/>
      <c r="J2" s="214"/>
      <c r="K2" s="214"/>
      <c r="L2" s="234" t="s">
        <v>2640</v>
      </c>
      <c r="M2" s="234"/>
      <c r="N2" s="239" t="s">
        <v>2641</v>
      </c>
      <c r="O2" s="240"/>
    </row>
    <row r="3" spans="1:20" ht="33" customHeight="1" x14ac:dyDescent="0.3">
      <c r="A3" s="9"/>
      <c r="B3" s="8"/>
      <c r="C3" s="215"/>
      <c r="D3" s="216"/>
      <c r="E3" s="216"/>
      <c r="F3" s="216"/>
      <c r="G3" s="216"/>
      <c r="H3" s="216"/>
      <c r="I3" s="216"/>
      <c r="J3" s="216"/>
      <c r="K3" s="216"/>
      <c r="L3" s="241" t="s">
        <v>1</v>
      </c>
      <c r="M3" s="241"/>
      <c r="N3" s="241" t="s">
        <v>2642</v>
      </c>
      <c r="O3" s="243"/>
    </row>
    <row r="4" spans="1:20" ht="24.75" customHeight="1" thickBot="1" x14ac:dyDescent="0.35">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49" t="s">
        <v>2703</v>
      </c>
      <c r="D15" s="35"/>
      <c r="E15" s="35"/>
      <c r="F15" s="5"/>
      <c r="G15" s="32" t="s">
        <v>1168</v>
      </c>
      <c r="H15" s="103" t="s">
        <v>421</v>
      </c>
      <c r="I15" s="32" t="s">
        <v>2624</v>
      </c>
      <c r="J15" s="108" t="s">
        <v>2626</v>
      </c>
      <c r="L15" s="219" t="s">
        <v>8</v>
      </c>
      <c r="M15" s="219"/>
      <c r="N15" s="121"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9" t="s">
        <v>21</v>
      </c>
      <c r="B17" s="200"/>
      <c r="C17" s="200"/>
      <c r="D17" s="200"/>
      <c r="E17" s="200"/>
      <c r="F17" s="200"/>
      <c r="G17" s="200"/>
      <c r="H17" s="199" t="s">
        <v>12</v>
      </c>
      <c r="I17" s="200"/>
      <c r="J17" s="200"/>
      <c r="K17" s="200"/>
      <c r="L17" s="200"/>
      <c r="M17" s="200"/>
      <c r="N17" s="200"/>
      <c r="O17" s="20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
      <c r="A20" s="9"/>
      <c r="B20" s="109">
        <v>823002781</v>
      </c>
      <c r="C20" s="5"/>
      <c r="D20" s="73"/>
      <c r="E20" s="5"/>
      <c r="F20" s="5"/>
      <c r="G20" s="5"/>
      <c r="H20" s="238"/>
      <c r="I20" s="142" t="s">
        <v>421</v>
      </c>
      <c r="J20" s="143" t="s">
        <v>453</v>
      </c>
      <c r="K20" s="144">
        <v>1407325382</v>
      </c>
      <c r="L20" s="145"/>
      <c r="M20" s="145">
        <v>44561</v>
      </c>
      <c r="N20" s="128">
        <f>+(M20-L20)/30</f>
        <v>1485.3666666666666</v>
      </c>
      <c r="O20" s="131"/>
      <c r="U20" s="127"/>
      <c r="V20" s="105">
        <f ca="1">NOW()</f>
        <v>44193.626328472223</v>
      </c>
      <c r="W20" s="105">
        <f ca="1">NOW()</f>
        <v>44193.626328472223</v>
      </c>
    </row>
    <row r="21" spans="1:23" ht="30" customHeight="1" outlineLevel="1" x14ac:dyDescent="0.3">
      <c r="A21" s="9"/>
      <c r="B21" s="71"/>
      <c r="C21" s="5"/>
      <c r="D21" s="5"/>
      <c r="E21" s="5"/>
      <c r="F21" s="5"/>
      <c r="G21" s="5"/>
      <c r="H21" s="70"/>
      <c r="I21" s="142" t="s">
        <v>421</v>
      </c>
      <c r="J21" s="143" t="s">
        <v>439</v>
      </c>
      <c r="K21" s="144"/>
      <c r="L21" s="145"/>
      <c r="M21" s="145"/>
      <c r="N21" s="128">
        <f t="shared" ref="N21:N35" si="0">+(M21-L21)/30</f>
        <v>0</v>
      </c>
      <c r="O21" s="132"/>
    </row>
    <row r="22" spans="1:23" ht="30" customHeight="1" outlineLevel="1" x14ac:dyDescent="0.3">
      <c r="A22" s="9"/>
      <c r="B22" s="71"/>
      <c r="C22" s="5"/>
      <c r="D22" s="5"/>
      <c r="E22" s="5"/>
      <c r="F22" s="5"/>
      <c r="G22" s="5"/>
      <c r="H22" s="70"/>
      <c r="I22" s="142" t="s">
        <v>421</v>
      </c>
      <c r="J22" s="143" t="s">
        <v>406</v>
      </c>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3">
      <c r="A28" s="9"/>
      <c r="B28" s="101"/>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06" t="s">
        <v>2</v>
      </c>
      <c r="C37" s="206"/>
      <c r="D37" s="206"/>
      <c r="E37" s="206"/>
      <c r="F37" s="206"/>
      <c r="G37" s="5"/>
      <c r="H37" s="122"/>
      <c r="I37" s="123"/>
      <c r="J37" s="123"/>
      <c r="K37" s="123"/>
      <c r="L37" s="123"/>
      <c r="M37" s="123"/>
      <c r="N37" s="123"/>
      <c r="O37" s="124"/>
    </row>
    <row r="38" spans="1:16" ht="21" customHeight="1" x14ac:dyDescent="0.3">
      <c r="A38" s="9"/>
      <c r="B38" s="233" t="str">
        <f>VLOOKUP(B20,EAS!A2:B1439,2,0)</f>
        <v>FUNDACION AMIGOS DEL PROGRESO</v>
      </c>
      <c r="C38" s="233"/>
      <c r="D38" s="233"/>
      <c r="E38" s="233"/>
      <c r="F38" s="233"/>
      <c r="G38" s="5"/>
      <c r="H38" s="125"/>
      <c r="I38" s="242" t="s">
        <v>7</v>
      </c>
      <c r="J38" s="242"/>
      <c r="K38" s="242"/>
      <c r="L38" s="242"/>
      <c r="M38" s="242"/>
      <c r="N38" s="242"/>
      <c r="O38" s="126"/>
    </row>
    <row r="39" spans="1:16" ht="42.9" customHeight="1" thickBot="1" x14ac:dyDescent="0.35">
      <c r="A39" s="10"/>
      <c r="B39" s="11"/>
      <c r="C39" s="11"/>
      <c r="D39" s="11"/>
      <c r="E39" s="11"/>
      <c r="F39" s="11"/>
      <c r="G39" s="11"/>
      <c r="H39" s="10"/>
      <c r="I39" s="228" t="s">
        <v>2704</v>
      </c>
      <c r="J39" s="228"/>
      <c r="K39" s="228"/>
      <c r="L39" s="228"/>
      <c r="M39" s="228"/>
      <c r="N39" s="228"/>
      <c r="O39" s="12"/>
    </row>
    <row r="40" spans="1:16" ht="15" thickBot="1" x14ac:dyDescent="0.35"/>
    <row r="41" spans="1:16" s="19" customFormat="1" ht="31.5" customHeight="1" thickBot="1" x14ac:dyDescent="0.35">
      <c r="A41" s="199" t="s">
        <v>3</v>
      </c>
      <c r="B41" s="200"/>
      <c r="C41" s="200"/>
      <c r="D41" s="200"/>
      <c r="E41" s="200"/>
      <c r="F41" s="200"/>
      <c r="G41" s="200"/>
      <c r="H41" s="200"/>
      <c r="I41" s="200"/>
      <c r="J41" s="200"/>
      <c r="K41" s="200"/>
      <c r="L41" s="200"/>
      <c r="M41" s="200"/>
      <c r="N41" s="200"/>
      <c r="O41" s="201"/>
      <c r="P41" s="76"/>
    </row>
    <row r="42" spans="1:16" ht="8.25" customHeight="1" thickBot="1" x14ac:dyDescent="0.35"/>
    <row r="43" spans="1:16" s="19" customFormat="1" ht="31.5" customHeight="1" thickBot="1" x14ac:dyDescent="0.35">
      <c r="A43" s="177" t="s">
        <v>4</v>
      </c>
      <c r="B43" s="178"/>
      <c r="C43" s="178"/>
      <c r="D43" s="178"/>
      <c r="E43" s="178"/>
      <c r="F43" s="178"/>
      <c r="G43" s="178"/>
      <c r="H43" s="178"/>
      <c r="I43" s="178"/>
      <c r="J43" s="178"/>
      <c r="K43" s="178"/>
      <c r="L43" s="178"/>
      <c r="M43" s="178"/>
      <c r="N43" s="178"/>
      <c r="O43" s="179"/>
      <c r="P43" s="76"/>
    </row>
    <row r="44" spans="1:16" ht="15" customHeight="1" x14ac:dyDescent="0.3">
      <c r="A44" s="180" t="s">
        <v>2654</v>
      </c>
      <c r="B44" s="181"/>
      <c r="C44" s="181"/>
      <c r="D44" s="181"/>
      <c r="E44" s="181"/>
      <c r="F44" s="181"/>
      <c r="G44" s="181"/>
      <c r="H44" s="181"/>
      <c r="I44" s="181"/>
      <c r="J44" s="181"/>
      <c r="K44" s="181"/>
      <c r="L44" s="181"/>
      <c r="M44" s="181"/>
      <c r="N44" s="181"/>
      <c r="O44" s="182"/>
    </row>
    <row r="45" spans="1:16" x14ac:dyDescent="0.3">
      <c r="A45" s="183"/>
      <c r="B45" s="184"/>
      <c r="C45" s="184"/>
      <c r="D45" s="184"/>
      <c r="E45" s="184"/>
      <c r="F45" s="184"/>
      <c r="G45" s="184"/>
      <c r="H45" s="184"/>
      <c r="I45" s="184"/>
      <c r="J45" s="184"/>
      <c r="K45" s="184"/>
      <c r="L45" s="184"/>
      <c r="M45" s="184"/>
      <c r="N45" s="184"/>
      <c r="O45" s="185"/>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6">
        <v>1</v>
      </c>
      <c r="B48" s="115" t="s">
        <v>2676</v>
      </c>
      <c r="C48" s="117" t="s">
        <v>31</v>
      </c>
      <c r="D48" s="114" t="s">
        <v>2677</v>
      </c>
      <c r="E48" s="170">
        <v>40213</v>
      </c>
      <c r="F48" s="170">
        <v>40543</v>
      </c>
      <c r="G48" s="153">
        <f>IF(AND(E48&lt;&gt;"",F48&lt;&gt;""),((F48-E48)/30),"")</f>
        <v>11</v>
      </c>
      <c r="H48" s="115" t="s">
        <v>2692</v>
      </c>
      <c r="I48" s="114" t="s">
        <v>453</v>
      </c>
      <c r="J48" s="114" t="s">
        <v>963</v>
      </c>
      <c r="K48" s="116">
        <v>161336800</v>
      </c>
      <c r="L48" s="110" t="s">
        <v>1148</v>
      </c>
      <c r="M48" s="111">
        <f t="shared" ref="M48:M79" si="2">+IF(L48="No",1,IF(L48="Si","Ingrese %",""))</f>
        <v>1</v>
      </c>
      <c r="N48" s="117" t="s">
        <v>27</v>
      </c>
      <c r="O48" s="117" t="s">
        <v>1148</v>
      </c>
      <c r="P48" s="78"/>
    </row>
    <row r="49" spans="1:16" s="6" customFormat="1" ht="24.75" customHeight="1" x14ac:dyDescent="0.3">
      <c r="A49" s="136">
        <v>2</v>
      </c>
      <c r="B49" s="115" t="s">
        <v>2676</v>
      </c>
      <c r="C49" s="117" t="s">
        <v>31</v>
      </c>
      <c r="D49" s="114" t="s">
        <v>2678</v>
      </c>
      <c r="E49" s="170">
        <v>39875</v>
      </c>
      <c r="F49" s="170">
        <v>40178</v>
      </c>
      <c r="G49" s="153">
        <f t="shared" ref="G49:G50" si="3">IF(AND(E49&lt;&gt;"",F49&lt;&gt;""),((F49-E49)/30),"")</f>
        <v>10.1</v>
      </c>
      <c r="H49" s="171" t="s">
        <v>2693</v>
      </c>
      <c r="I49" s="114" t="s">
        <v>453</v>
      </c>
      <c r="J49" s="114" t="s">
        <v>963</v>
      </c>
      <c r="K49" s="116">
        <v>154849384</v>
      </c>
      <c r="L49" s="110" t="s">
        <v>1148</v>
      </c>
      <c r="M49" s="111">
        <f t="shared" si="2"/>
        <v>1</v>
      </c>
      <c r="N49" s="117" t="s">
        <v>27</v>
      </c>
      <c r="O49" s="117" t="s">
        <v>1148</v>
      </c>
      <c r="P49" s="78"/>
    </row>
    <row r="50" spans="1:16" s="6" customFormat="1" ht="24.75" customHeight="1" x14ac:dyDescent="0.3">
      <c r="A50" s="136">
        <v>3</v>
      </c>
      <c r="B50" s="115" t="s">
        <v>2676</v>
      </c>
      <c r="C50" s="117" t="s">
        <v>31</v>
      </c>
      <c r="D50" s="114" t="s">
        <v>2679</v>
      </c>
      <c r="E50" s="170">
        <v>40945</v>
      </c>
      <c r="F50" s="170">
        <v>41274</v>
      </c>
      <c r="G50" s="153">
        <f t="shared" si="3"/>
        <v>10.966666666666667</v>
      </c>
      <c r="H50" s="115" t="s">
        <v>2694</v>
      </c>
      <c r="I50" s="114" t="s">
        <v>453</v>
      </c>
      <c r="J50" s="114" t="s">
        <v>966</v>
      </c>
      <c r="K50" s="116">
        <v>97700043</v>
      </c>
      <c r="L50" s="110" t="s">
        <v>1148</v>
      </c>
      <c r="M50" s="111">
        <f t="shared" si="2"/>
        <v>1</v>
      </c>
      <c r="N50" s="117" t="s">
        <v>27</v>
      </c>
      <c r="O50" s="117" t="s">
        <v>1148</v>
      </c>
      <c r="P50" s="78"/>
    </row>
    <row r="51" spans="1:16" s="6" customFormat="1" ht="24.75" customHeight="1" outlineLevel="1" x14ac:dyDescent="0.3">
      <c r="A51" s="136">
        <v>4</v>
      </c>
      <c r="B51" s="115" t="s">
        <v>2676</v>
      </c>
      <c r="C51" s="117" t="s">
        <v>31</v>
      </c>
      <c r="D51" s="114" t="s">
        <v>2680</v>
      </c>
      <c r="E51" s="170">
        <v>41304</v>
      </c>
      <c r="F51" s="170">
        <v>41638</v>
      </c>
      <c r="G51" s="153">
        <f t="shared" ref="G51:G107" si="4">IF(AND(E51&lt;&gt;"",F51&lt;&gt;""),((F51-E51)/30),"")</f>
        <v>11.133333333333333</v>
      </c>
      <c r="H51" s="115" t="s">
        <v>2695</v>
      </c>
      <c r="I51" s="114" t="s">
        <v>453</v>
      </c>
      <c r="J51" s="114" t="s">
        <v>963</v>
      </c>
      <c r="K51" s="112">
        <v>407235705</v>
      </c>
      <c r="L51" s="110" t="s">
        <v>1148</v>
      </c>
      <c r="M51" s="111">
        <f t="shared" si="2"/>
        <v>1</v>
      </c>
      <c r="N51" s="117" t="s">
        <v>27</v>
      </c>
      <c r="O51" s="117" t="s">
        <v>26</v>
      </c>
      <c r="P51" s="78"/>
    </row>
    <row r="52" spans="1:16" s="7" customFormat="1" ht="24.75" customHeight="1" outlineLevel="1" x14ac:dyDescent="0.3">
      <c r="A52" s="137">
        <v>5</v>
      </c>
      <c r="B52" s="115" t="s">
        <v>2676</v>
      </c>
      <c r="C52" s="117" t="s">
        <v>31</v>
      </c>
      <c r="D52" s="114" t="s">
        <v>2681</v>
      </c>
      <c r="E52" s="170" t="s">
        <v>2682</v>
      </c>
      <c r="F52" s="114" t="s">
        <v>2689</v>
      </c>
      <c r="G52" s="153">
        <f t="shared" si="4"/>
        <v>12.366666666666667</v>
      </c>
      <c r="H52" s="115" t="s">
        <v>2696</v>
      </c>
      <c r="I52" s="114" t="s">
        <v>453</v>
      </c>
      <c r="J52" s="114" t="s">
        <v>963</v>
      </c>
      <c r="K52" s="112">
        <v>310426693</v>
      </c>
      <c r="L52" s="110" t="s">
        <v>1148</v>
      </c>
      <c r="M52" s="111">
        <f t="shared" si="2"/>
        <v>1</v>
      </c>
      <c r="N52" s="117" t="s">
        <v>27</v>
      </c>
      <c r="O52" s="117" t="s">
        <v>26</v>
      </c>
      <c r="P52" s="79"/>
    </row>
    <row r="53" spans="1:16" s="7" customFormat="1" ht="24.75" customHeight="1" outlineLevel="1" x14ac:dyDescent="0.3">
      <c r="A53" s="137">
        <v>6</v>
      </c>
      <c r="B53" s="115" t="s">
        <v>2676</v>
      </c>
      <c r="C53" s="117" t="s">
        <v>31</v>
      </c>
      <c r="D53" s="114" t="s">
        <v>2683</v>
      </c>
      <c r="E53" s="114" t="s">
        <v>2684</v>
      </c>
      <c r="F53" s="114" t="s">
        <v>2689</v>
      </c>
      <c r="G53" s="153">
        <f t="shared" si="4"/>
        <v>12.433333333333334</v>
      </c>
      <c r="H53" s="115" t="s">
        <v>2696</v>
      </c>
      <c r="I53" s="114" t="s">
        <v>453</v>
      </c>
      <c r="J53" s="114" t="s">
        <v>963</v>
      </c>
      <c r="K53" s="112">
        <v>169138263</v>
      </c>
      <c r="L53" s="110" t="s">
        <v>1148</v>
      </c>
      <c r="M53" s="111">
        <f t="shared" si="2"/>
        <v>1</v>
      </c>
      <c r="N53" s="117" t="s">
        <v>27</v>
      </c>
      <c r="O53" s="117" t="s">
        <v>26</v>
      </c>
      <c r="P53" s="79"/>
    </row>
    <row r="54" spans="1:16" s="7" customFormat="1" ht="24.75" customHeight="1" outlineLevel="1" x14ac:dyDescent="0.3">
      <c r="A54" s="137">
        <v>7</v>
      </c>
      <c r="B54" s="115" t="s">
        <v>2676</v>
      </c>
      <c r="C54" s="117" t="s">
        <v>31</v>
      </c>
      <c r="D54" s="114" t="s">
        <v>2685</v>
      </c>
      <c r="E54" s="114" t="s">
        <v>2686</v>
      </c>
      <c r="F54" s="114" t="s">
        <v>2690</v>
      </c>
      <c r="G54" s="153">
        <f t="shared" si="4"/>
        <v>3.9666666666666668</v>
      </c>
      <c r="H54" s="115" t="s">
        <v>2696</v>
      </c>
      <c r="I54" s="114" t="s">
        <v>453</v>
      </c>
      <c r="J54" s="114" t="s">
        <v>966</v>
      </c>
      <c r="K54" s="112">
        <v>652247324</v>
      </c>
      <c r="L54" s="110" t="s">
        <v>1148</v>
      </c>
      <c r="M54" s="111">
        <f t="shared" si="2"/>
        <v>1</v>
      </c>
      <c r="N54" s="117" t="s">
        <v>27</v>
      </c>
      <c r="O54" s="117" t="s">
        <v>26</v>
      </c>
      <c r="P54" s="79"/>
    </row>
    <row r="55" spans="1:16" s="7" customFormat="1" ht="24.75" customHeight="1" outlineLevel="1" x14ac:dyDescent="0.3">
      <c r="A55" s="137">
        <v>8</v>
      </c>
      <c r="B55" s="115" t="s">
        <v>2676</v>
      </c>
      <c r="C55" s="117" t="s">
        <v>31</v>
      </c>
      <c r="D55" s="114" t="s">
        <v>2685</v>
      </c>
      <c r="E55" s="114" t="s">
        <v>2686</v>
      </c>
      <c r="F55" s="114" t="s">
        <v>2690</v>
      </c>
      <c r="G55" s="153">
        <f t="shared" si="4"/>
        <v>3.9666666666666668</v>
      </c>
      <c r="H55" s="115" t="s">
        <v>2696</v>
      </c>
      <c r="I55" s="114" t="s">
        <v>453</v>
      </c>
      <c r="J55" s="114" t="s">
        <v>972</v>
      </c>
      <c r="K55" s="112">
        <v>652247324</v>
      </c>
      <c r="L55" s="110" t="s">
        <v>1148</v>
      </c>
      <c r="M55" s="111">
        <f t="shared" si="2"/>
        <v>1</v>
      </c>
      <c r="N55" s="117" t="s">
        <v>27</v>
      </c>
      <c r="O55" s="117" t="s">
        <v>26</v>
      </c>
      <c r="P55" s="79"/>
    </row>
    <row r="56" spans="1:16" s="7" customFormat="1" ht="24.75" customHeight="1" outlineLevel="1" x14ac:dyDescent="0.3">
      <c r="A56" s="137">
        <v>9</v>
      </c>
      <c r="B56" s="115" t="s">
        <v>2676</v>
      </c>
      <c r="C56" s="117" t="s">
        <v>31</v>
      </c>
      <c r="D56" s="114" t="s">
        <v>2685</v>
      </c>
      <c r="E56" s="114" t="s">
        <v>2686</v>
      </c>
      <c r="F56" s="114" t="s">
        <v>2690</v>
      </c>
      <c r="G56" s="153">
        <f t="shared" si="4"/>
        <v>3.9666666666666668</v>
      </c>
      <c r="H56" s="115" t="s">
        <v>2696</v>
      </c>
      <c r="I56" s="114" t="s">
        <v>453</v>
      </c>
      <c r="J56" s="114" t="s">
        <v>963</v>
      </c>
      <c r="K56" s="112">
        <v>652247324</v>
      </c>
      <c r="L56" s="110" t="s">
        <v>1148</v>
      </c>
      <c r="M56" s="111">
        <f t="shared" si="2"/>
        <v>1</v>
      </c>
      <c r="N56" s="117" t="s">
        <v>27</v>
      </c>
      <c r="O56" s="117" t="s">
        <v>26</v>
      </c>
      <c r="P56" s="79"/>
    </row>
    <row r="57" spans="1:16" s="7" customFormat="1" ht="24.75" customHeight="1" outlineLevel="1" x14ac:dyDescent="0.3">
      <c r="A57" s="137">
        <v>10</v>
      </c>
      <c r="B57" s="115" t="s">
        <v>2676</v>
      </c>
      <c r="C57" s="117" t="s">
        <v>31</v>
      </c>
      <c r="D57" s="114" t="s">
        <v>2687</v>
      </c>
      <c r="E57" s="114" t="s">
        <v>2688</v>
      </c>
      <c r="F57" s="114" t="s">
        <v>2691</v>
      </c>
      <c r="G57" s="153">
        <f t="shared" si="4"/>
        <v>5.0666666666666664</v>
      </c>
      <c r="H57" s="115" t="s">
        <v>2697</v>
      </c>
      <c r="I57" s="114" t="s">
        <v>453</v>
      </c>
      <c r="J57" s="114" t="s">
        <v>966</v>
      </c>
      <c r="K57" s="116">
        <v>382596744</v>
      </c>
      <c r="L57" s="65" t="s">
        <v>1148</v>
      </c>
      <c r="M57" s="111">
        <f t="shared" si="2"/>
        <v>1</v>
      </c>
      <c r="N57" s="117" t="s">
        <v>27</v>
      </c>
      <c r="O57" s="117" t="s">
        <v>26</v>
      </c>
      <c r="P57" s="79"/>
    </row>
    <row r="58" spans="1:16" s="7" customFormat="1" ht="24.75" customHeight="1" outlineLevel="1" x14ac:dyDescent="0.3">
      <c r="A58" s="137">
        <v>11</v>
      </c>
      <c r="B58" s="115" t="s">
        <v>2676</v>
      </c>
      <c r="C58" s="117" t="s">
        <v>31</v>
      </c>
      <c r="D58" s="114" t="s">
        <v>2687</v>
      </c>
      <c r="E58" s="114" t="s">
        <v>2688</v>
      </c>
      <c r="F58" s="114" t="s">
        <v>2691</v>
      </c>
      <c r="G58" s="153">
        <f t="shared" si="4"/>
        <v>5.0666666666666664</v>
      </c>
      <c r="H58" s="115" t="s">
        <v>2697</v>
      </c>
      <c r="I58" s="114" t="s">
        <v>453</v>
      </c>
      <c r="J58" s="114" t="s">
        <v>972</v>
      </c>
      <c r="K58" s="116">
        <v>382596744</v>
      </c>
      <c r="L58" s="65" t="s">
        <v>1148</v>
      </c>
      <c r="M58" s="111">
        <f t="shared" si="2"/>
        <v>1</v>
      </c>
      <c r="N58" s="117" t="s">
        <v>27</v>
      </c>
      <c r="O58" s="117" t="s">
        <v>26</v>
      </c>
      <c r="P58" s="79"/>
    </row>
    <row r="59" spans="1:16" s="7" customFormat="1" ht="24.75" customHeight="1" outlineLevel="1" x14ac:dyDescent="0.3">
      <c r="A59" s="137">
        <v>12</v>
      </c>
      <c r="B59" s="64"/>
      <c r="C59" s="65"/>
      <c r="D59" s="63"/>
      <c r="E59" s="138"/>
      <c r="F59" s="138"/>
      <c r="G59" s="153" t="str">
        <f t="shared" si="4"/>
        <v/>
      </c>
      <c r="H59" s="64"/>
      <c r="I59" s="63"/>
      <c r="J59" s="63"/>
      <c r="K59" s="66"/>
      <c r="L59" s="65"/>
      <c r="M59" s="67" t="str">
        <f t="shared" si="2"/>
        <v/>
      </c>
      <c r="N59" s="65"/>
      <c r="O59" s="65"/>
      <c r="P59" s="79"/>
    </row>
    <row r="60" spans="1:16" s="7" customFormat="1" ht="24.75" customHeight="1" outlineLevel="1" x14ac:dyDescent="0.3">
      <c r="A60" s="137">
        <v>13</v>
      </c>
      <c r="B60" s="64"/>
      <c r="C60" s="65"/>
      <c r="D60" s="63"/>
      <c r="E60" s="138"/>
      <c r="F60" s="138"/>
      <c r="G60" s="153" t="str">
        <f t="shared" si="4"/>
        <v/>
      </c>
      <c r="H60" s="64"/>
      <c r="I60" s="63"/>
      <c r="J60" s="63"/>
      <c r="K60" s="66"/>
      <c r="L60" s="65"/>
      <c r="M60" s="67" t="str">
        <f t="shared" si="2"/>
        <v/>
      </c>
      <c r="N60" s="65"/>
      <c r="O60" s="65"/>
      <c r="P60" s="79"/>
    </row>
    <row r="61" spans="1:16" s="7" customFormat="1" ht="24.75" customHeight="1" outlineLevel="1" x14ac:dyDescent="0.3">
      <c r="A61" s="137">
        <v>14</v>
      </c>
      <c r="B61" s="64"/>
      <c r="C61" s="65"/>
      <c r="D61" s="63"/>
      <c r="E61" s="138"/>
      <c r="F61" s="138"/>
      <c r="G61" s="153" t="str">
        <f t="shared" si="4"/>
        <v/>
      </c>
      <c r="H61" s="64"/>
      <c r="I61" s="63"/>
      <c r="J61" s="63"/>
      <c r="K61" s="66"/>
      <c r="L61" s="65"/>
      <c r="M61" s="67" t="str">
        <f t="shared" si="2"/>
        <v/>
      </c>
      <c r="N61" s="65"/>
      <c r="O61" s="65"/>
      <c r="P61" s="79"/>
    </row>
    <row r="62" spans="1:16" s="7" customFormat="1" ht="24.75" customHeight="1" outlineLevel="1" x14ac:dyDescent="0.3">
      <c r="A62" s="137">
        <v>15</v>
      </c>
      <c r="B62" s="64"/>
      <c r="C62" s="65"/>
      <c r="D62" s="63"/>
      <c r="E62" s="138"/>
      <c r="F62" s="138"/>
      <c r="G62" s="153" t="str">
        <f t="shared" si="4"/>
        <v/>
      </c>
      <c r="H62" s="64"/>
      <c r="I62" s="63"/>
      <c r="J62" s="63"/>
      <c r="K62" s="66"/>
      <c r="L62" s="65"/>
      <c r="M62" s="67" t="str">
        <f t="shared" si="2"/>
        <v/>
      </c>
      <c r="N62" s="65"/>
      <c r="O62" s="65"/>
      <c r="P62" s="79"/>
    </row>
    <row r="63" spans="1:16" s="7" customFormat="1" ht="24.75" customHeight="1" outlineLevel="1" x14ac:dyDescent="0.3">
      <c r="A63" s="137">
        <v>16</v>
      </c>
      <c r="B63" s="64"/>
      <c r="C63" s="65"/>
      <c r="D63" s="63"/>
      <c r="E63" s="138"/>
      <c r="F63" s="138"/>
      <c r="G63" s="153" t="str">
        <f t="shared" si="4"/>
        <v/>
      </c>
      <c r="H63" s="64"/>
      <c r="I63" s="63"/>
      <c r="J63" s="63"/>
      <c r="K63" s="66"/>
      <c r="L63" s="65"/>
      <c r="M63" s="67" t="str">
        <f t="shared" si="2"/>
        <v/>
      </c>
      <c r="N63" s="65"/>
      <c r="O63" s="65"/>
      <c r="P63" s="79"/>
    </row>
    <row r="64" spans="1:16" s="7" customFormat="1" ht="24.75" customHeight="1" outlineLevel="1" x14ac:dyDescent="0.3">
      <c r="A64" s="137">
        <v>17</v>
      </c>
      <c r="B64" s="64"/>
      <c r="C64" s="65"/>
      <c r="D64" s="63"/>
      <c r="E64" s="138"/>
      <c r="F64" s="138"/>
      <c r="G64" s="153" t="str">
        <f t="shared" si="4"/>
        <v/>
      </c>
      <c r="H64" s="64"/>
      <c r="I64" s="63"/>
      <c r="J64" s="63"/>
      <c r="K64" s="66"/>
      <c r="L64" s="65"/>
      <c r="M64" s="67" t="str">
        <f t="shared" si="2"/>
        <v/>
      </c>
      <c r="N64" s="65"/>
      <c r="O64" s="65"/>
      <c r="P64" s="79"/>
    </row>
    <row r="65" spans="1:16" s="7" customFormat="1" ht="24.75" customHeight="1" outlineLevel="1" x14ac:dyDescent="0.3">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3">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3">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3">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3">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3">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3">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3">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3">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3">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3">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3">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3">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3">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3">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3">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3">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3">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3">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3">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3">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3">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3">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3">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3">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3">
      <c r="A91" s="136">
        <v>44</v>
      </c>
      <c r="B91" s="115"/>
      <c r="C91" s="117"/>
      <c r="D91" s="114"/>
      <c r="E91" s="138"/>
      <c r="F91" s="138"/>
      <c r="G91" s="153" t="str">
        <f t="shared" si="4"/>
        <v/>
      </c>
      <c r="H91" s="115"/>
      <c r="I91" s="114"/>
      <c r="J91" s="114"/>
      <c r="K91" s="116"/>
      <c r="L91" s="117"/>
      <c r="M91" s="111" t="str">
        <f t="shared" si="5"/>
        <v/>
      </c>
      <c r="N91" s="117"/>
      <c r="O91" s="117"/>
      <c r="P91" s="79"/>
    </row>
    <row r="92" spans="1:16" s="7" customFormat="1" ht="24.75" customHeight="1" outlineLevel="1" x14ac:dyDescent="0.3">
      <c r="A92" s="136">
        <v>45</v>
      </c>
      <c r="B92" s="115"/>
      <c r="C92" s="117"/>
      <c r="D92" s="114"/>
      <c r="E92" s="138"/>
      <c r="F92" s="138"/>
      <c r="G92" s="153" t="str">
        <f t="shared" si="4"/>
        <v/>
      </c>
      <c r="H92" s="115"/>
      <c r="I92" s="114"/>
      <c r="J92" s="114"/>
      <c r="K92" s="116"/>
      <c r="L92" s="117"/>
      <c r="M92" s="111" t="str">
        <f t="shared" si="5"/>
        <v/>
      </c>
      <c r="N92" s="117"/>
      <c r="O92" s="117"/>
      <c r="P92" s="79"/>
    </row>
    <row r="93" spans="1:16" s="7" customFormat="1" ht="24.75" customHeight="1" outlineLevel="1" x14ac:dyDescent="0.3">
      <c r="A93" s="136">
        <v>46</v>
      </c>
      <c r="B93" s="115"/>
      <c r="C93" s="117"/>
      <c r="D93" s="114"/>
      <c r="E93" s="138"/>
      <c r="F93" s="138"/>
      <c r="G93" s="153" t="str">
        <f t="shared" si="4"/>
        <v/>
      </c>
      <c r="H93" s="115"/>
      <c r="I93" s="114"/>
      <c r="J93" s="114"/>
      <c r="K93" s="116"/>
      <c r="L93" s="117"/>
      <c r="M93" s="111" t="str">
        <f t="shared" si="5"/>
        <v/>
      </c>
      <c r="N93" s="117"/>
      <c r="O93" s="117"/>
      <c r="P93" s="79"/>
    </row>
    <row r="94" spans="1:16" s="7" customFormat="1" ht="24.75" customHeight="1" outlineLevel="1" x14ac:dyDescent="0.3">
      <c r="A94" s="136">
        <v>47</v>
      </c>
      <c r="B94" s="115"/>
      <c r="C94" s="117"/>
      <c r="D94" s="114"/>
      <c r="E94" s="138"/>
      <c r="F94" s="138"/>
      <c r="G94" s="153" t="str">
        <f t="shared" si="4"/>
        <v/>
      </c>
      <c r="H94" s="115"/>
      <c r="I94" s="114"/>
      <c r="J94" s="114"/>
      <c r="K94" s="116"/>
      <c r="L94" s="117"/>
      <c r="M94" s="111" t="str">
        <f t="shared" si="5"/>
        <v/>
      </c>
      <c r="N94" s="117"/>
      <c r="O94" s="117"/>
      <c r="P94" s="79"/>
    </row>
    <row r="95" spans="1:16" s="7" customFormat="1" ht="24.75" customHeight="1" outlineLevel="1" x14ac:dyDescent="0.3">
      <c r="A95" s="137">
        <v>48</v>
      </c>
      <c r="B95" s="115"/>
      <c r="C95" s="117"/>
      <c r="D95" s="114"/>
      <c r="E95" s="138"/>
      <c r="F95" s="138"/>
      <c r="G95" s="153" t="str">
        <f t="shared" si="4"/>
        <v/>
      </c>
      <c r="H95" s="115"/>
      <c r="I95" s="114"/>
      <c r="J95" s="114"/>
      <c r="K95" s="116"/>
      <c r="L95" s="117"/>
      <c r="M95" s="111" t="str">
        <f t="shared" si="5"/>
        <v/>
      </c>
      <c r="N95" s="117"/>
      <c r="O95" s="117"/>
      <c r="P95" s="79"/>
    </row>
    <row r="96" spans="1:16" s="7" customFormat="1" ht="24.75" customHeight="1" outlineLevel="1" x14ac:dyDescent="0.3">
      <c r="A96" s="137">
        <v>49</v>
      </c>
      <c r="B96" s="115"/>
      <c r="C96" s="117"/>
      <c r="D96" s="114"/>
      <c r="E96" s="138"/>
      <c r="F96" s="138"/>
      <c r="G96" s="153" t="str">
        <f t="shared" si="4"/>
        <v/>
      </c>
      <c r="H96" s="115"/>
      <c r="I96" s="114"/>
      <c r="J96" s="114"/>
      <c r="K96" s="116"/>
      <c r="L96" s="117"/>
      <c r="M96" s="111" t="str">
        <f t="shared" si="5"/>
        <v/>
      </c>
      <c r="N96" s="117"/>
      <c r="O96" s="117"/>
      <c r="P96" s="79"/>
    </row>
    <row r="97" spans="1:16" s="7" customFormat="1" ht="24.75" customHeight="1" outlineLevel="1" x14ac:dyDescent="0.3">
      <c r="A97" s="137">
        <v>50</v>
      </c>
      <c r="B97" s="115"/>
      <c r="C97" s="117"/>
      <c r="D97" s="114"/>
      <c r="E97" s="138"/>
      <c r="F97" s="138"/>
      <c r="G97" s="153" t="str">
        <f t="shared" si="4"/>
        <v/>
      </c>
      <c r="H97" s="115"/>
      <c r="I97" s="114"/>
      <c r="J97" s="114"/>
      <c r="K97" s="116"/>
      <c r="L97" s="117"/>
      <c r="M97" s="111" t="str">
        <f t="shared" si="5"/>
        <v/>
      </c>
      <c r="N97" s="117"/>
      <c r="O97" s="117"/>
      <c r="P97" s="79"/>
    </row>
    <row r="98" spans="1:16" s="7" customFormat="1" ht="24.75" customHeight="1" outlineLevel="1" x14ac:dyDescent="0.3">
      <c r="A98" s="137">
        <v>51</v>
      </c>
      <c r="B98" s="115"/>
      <c r="C98" s="117"/>
      <c r="D98" s="114"/>
      <c r="E98" s="138"/>
      <c r="F98" s="138"/>
      <c r="G98" s="153" t="str">
        <f t="shared" si="4"/>
        <v/>
      </c>
      <c r="H98" s="115"/>
      <c r="I98" s="114"/>
      <c r="J98" s="114"/>
      <c r="K98" s="116"/>
      <c r="L98" s="117"/>
      <c r="M98" s="111" t="str">
        <f t="shared" si="5"/>
        <v/>
      </c>
      <c r="N98" s="117"/>
      <c r="O98" s="117"/>
      <c r="P98" s="79"/>
    </row>
    <row r="99" spans="1:16" s="7" customFormat="1" ht="24.75" customHeight="1" outlineLevel="1" x14ac:dyDescent="0.3">
      <c r="A99" s="137">
        <v>52</v>
      </c>
      <c r="B99" s="115"/>
      <c r="C99" s="117"/>
      <c r="D99" s="114"/>
      <c r="E99" s="138"/>
      <c r="F99" s="138"/>
      <c r="G99" s="153" t="str">
        <f t="shared" si="4"/>
        <v/>
      </c>
      <c r="H99" s="115"/>
      <c r="I99" s="114"/>
      <c r="J99" s="114"/>
      <c r="K99" s="116"/>
      <c r="L99" s="117"/>
      <c r="M99" s="111" t="str">
        <f t="shared" si="5"/>
        <v/>
      </c>
      <c r="N99" s="117"/>
      <c r="O99" s="117"/>
      <c r="P99" s="79"/>
    </row>
    <row r="100" spans="1:16" s="7" customFormat="1" ht="24.75" customHeight="1" outlineLevel="1" x14ac:dyDescent="0.3">
      <c r="A100" s="137">
        <v>53</v>
      </c>
      <c r="B100" s="115"/>
      <c r="C100" s="117"/>
      <c r="D100" s="114"/>
      <c r="E100" s="138"/>
      <c r="F100" s="138"/>
      <c r="G100" s="153" t="str">
        <f t="shared" si="4"/>
        <v/>
      </c>
      <c r="H100" s="115"/>
      <c r="I100" s="114"/>
      <c r="J100" s="114"/>
      <c r="K100" s="116"/>
      <c r="L100" s="117"/>
      <c r="M100" s="111" t="str">
        <f t="shared" si="5"/>
        <v/>
      </c>
      <c r="N100" s="117"/>
      <c r="O100" s="117"/>
      <c r="P100" s="79"/>
    </row>
    <row r="101" spans="1:16" s="7" customFormat="1" ht="24.75" customHeight="1" outlineLevel="1" x14ac:dyDescent="0.3">
      <c r="A101" s="137">
        <v>54</v>
      </c>
      <c r="B101" s="115"/>
      <c r="C101" s="117"/>
      <c r="D101" s="114"/>
      <c r="E101" s="138"/>
      <c r="F101" s="138"/>
      <c r="G101" s="153" t="str">
        <f t="shared" si="4"/>
        <v/>
      </c>
      <c r="H101" s="115"/>
      <c r="I101" s="114"/>
      <c r="J101" s="114"/>
      <c r="K101" s="116"/>
      <c r="L101" s="117"/>
      <c r="M101" s="111" t="str">
        <f t="shared" si="5"/>
        <v/>
      </c>
      <c r="N101" s="117"/>
      <c r="O101" s="117"/>
      <c r="P101" s="79"/>
    </row>
    <row r="102" spans="1:16" s="7" customFormat="1" ht="24.75" customHeight="1" outlineLevel="1" x14ac:dyDescent="0.3">
      <c r="A102" s="137">
        <v>55</v>
      </c>
      <c r="B102" s="115"/>
      <c r="C102" s="117"/>
      <c r="D102" s="114"/>
      <c r="E102" s="138"/>
      <c r="F102" s="138"/>
      <c r="G102" s="153" t="str">
        <f t="shared" si="4"/>
        <v/>
      </c>
      <c r="H102" s="115"/>
      <c r="I102" s="114"/>
      <c r="J102" s="114"/>
      <c r="K102" s="116"/>
      <c r="L102" s="117"/>
      <c r="M102" s="111" t="str">
        <f t="shared" si="5"/>
        <v/>
      </c>
      <c r="N102" s="117"/>
      <c r="O102" s="117"/>
      <c r="P102" s="79"/>
    </row>
    <row r="103" spans="1:16" s="7" customFormat="1" ht="24.75" customHeight="1" outlineLevel="1" x14ac:dyDescent="0.3">
      <c r="A103" s="137">
        <v>56</v>
      </c>
      <c r="B103" s="115"/>
      <c r="C103" s="117"/>
      <c r="D103" s="114"/>
      <c r="E103" s="138"/>
      <c r="F103" s="138"/>
      <c r="G103" s="153" t="str">
        <f t="shared" si="4"/>
        <v/>
      </c>
      <c r="H103" s="115"/>
      <c r="I103" s="114"/>
      <c r="J103" s="114"/>
      <c r="K103" s="116"/>
      <c r="L103" s="117"/>
      <c r="M103" s="111" t="str">
        <f t="shared" si="5"/>
        <v/>
      </c>
      <c r="N103" s="117"/>
      <c r="O103" s="117"/>
      <c r="P103" s="79"/>
    </row>
    <row r="104" spans="1:16" s="7" customFormat="1" ht="24.75" customHeight="1" outlineLevel="1" x14ac:dyDescent="0.3">
      <c r="A104" s="137">
        <v>57</v>
      </c>
      <c r="B104" s="115"/>
      <c r="C104" s="117"/>
      <c r="D104" s="114"/>
      <c r="E104" s="138"/>
      <c r="F104" s="138"/>
      <c r="G104" s="153" t="str">
        <f t="shared" si="4"/>
        <v/>
      </c>
      <c r="H104" s="115"/>
      <c r="I104" s="114"/>
      <c r="J104" s="114"/>
      <c r="K104" s="116"/>
      <c r="L104" s="117"/>
      <c r="M104" s="111" t="str">
        <f t="shared" si="5"/>
        <v/>
      </c>
      <c r="N104" s="117"/>
      <c r="O104" s="117"/>
      <c r="P104" s="79"/>
    </row>
    <row r="105" spans="1:16" s="7" customFormat="1" ht="24.75" customHeight="1" outlineLevel="1" x14ac:dyDescent="0.3">
      <c r="A105" s="137">
        <v>58</v>
      </c>
      <c r="B105" s="115"/>
      <c r="C105" s="117"/>
      <c r="D105" s="114"/>
      <c r="E105" s="138"/>
      <c r="F105" s="138"/>
      <c r="G105" s="153" t="str">
        <f t="shared" si="4"/>
        <v/>
      </c>
      <c r="H105" s="115"/>
      <c r="I105" s="114"/>
      <c r="J105" s="114"/>
      <c r="K105" s="116"/>
      <c r="L105" s="117"/>
      <c r="M105" s="111" t="str">
        <f t="shared" si="5"/>
        <v/>
      </c>
      <c r="N105" s="117"/>
      <c r="O105" s="117"/>
      <c r="P105" s="79"/>
    </row>
    <row r="106" spans="1:16" s="7" customFormat="1" ht="24.75" customHeight="1" outlineLevel="1" x14ac:dyDescent="0.3">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3">
      <c r="A107" s="137">
        <v>60</v>
      </c>
      <c r="B107" s="64"/>
      <c r="C107" s="65"/>
      <c r="D107" s="63"/>
      <c r="E107" s="138"/>
      <c r="F107" s="138"/>
      <c r="G107" s="153"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177" t="s">
        <v>2633</v>
      </c>
      <c r="B109" s="178"/>
      <c r="C109" s="178"/>
      <c r="D109" s="178"/>
      <c r="E109" s="178"/>
      <c r="F109" s="178"/>
      <c r="G109" s="178"/>
      <c r="H109" s="178"/>
      <c r="I109" s="178"/>
      <c r="J109" s="178"/>
      <c r="K109" s="178"/>
      <c r="L109" s="178"/>
      <c r="M109" s="178"/>
      <c r="N109" s="178"/>
      <c r="O109" s="179"/>
      <c r="P109" s="76"/>
    </row>
    <row r="110" spans="1:16" ht="15" customHeight="1" x14ac:dyDescent="0.3">
      <c r="A110" s="180" t="s">
        <v>2655</v>
      </c>
      <c r="B110" s="181"/>
      <c r="C110" s="181"/>
      <c r="D110" s="181"/>
      <c r="E110" s="181"/>
      <c r="F110" s="181"/>
      <c r="G110" s="181"/>
      <c r="H110" s="181"/>
      <c r="I110" s="181"/>
      <c r="J110" s="181"/>
      <c r="K110" s="181"/>
      <c r="L110" s="181"/>
      <c r="M110" s="181"/>
      <c r="N110" s="181"/>
      <c r="O110" s="182"/>
    </row>
    <row r="111" spans="1:16" ht="15" thickBot="1" x14ac:dyDescent="0.35">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5">
      <c r="I112" s="191" t="s">
        <v>9</v>
      </c>
      <c r="J112" s="192"/>
      <c r="O112" s="168"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6">
        <v>1</v>
      </c>
      <c r="B114" s="154" t="s">
        <v>2664</v>
      </c>
      <c r="C114" s="156" t="s">
        <v>31</v>
      </c>
      <c r="D114" s="113"/>
      <c r="E114" s="138"/>
      <c r="F114" s="138"/>
      <c r="G114" s="153" t="str">
        <f>IF(AND(E114&lt;&gt;"",F114&lt;&gt;""),((F114-E114)/30),"")</f>
        <v/>
      </c>
      <c r="H114" s="115"/>
      <c r="I114" s="114"/>
      <c r="J114" s="114"/>
      <c r="K114" s="116"/>
      <c r="L114" s="100" t="str">
        <f>+IF(AND(K114&gt;0,O114="Ejecución"),(K114/877802)*Tabla28[[#This Row],[% participación]],IF(AND(K114&gt;0,O114&lt;&gt;"Ejecución"),"-",""))</f>
        <v/>
      </c>
      <c r="M114" s="117"/>
      <c r="N114" s="166" t="str">
        <f>+IF(M118="No",1,IF(M118="Si","Ingrese %",""))</f>
        <v/>
      </c>
      <c r="O114" s="155" t="s">
        <v>1150</v>
      </c>
      <c r="P114" s="78"/>
    </row>
    <row r="115" spans="1:16" s="6" customFormat="1" ht="24.75" customHeight="1" x14ac:dyDescent="0.3">
      <c r="A115" s="136">
        <v>2</v>
      </c>
      <c r="B115" s="154" t="s">
        <v>2664</v>
      </c>
      <c r="C115" s="156" t="s">
        <v>31</v>
      </c>
      <c r="D115" s="63"/>
      <c r="E115" s="138"/>
      <c r="F115" s="138"/>
      <c r="G115" s="153" t="str">
        <f t="shared" ref="G115:G116" si="6">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3">
      <c r="A116" s="136">
        <v>3</v>
      </c>
      <c r="B116" s="154" t="s">
        <v>2664</v>
      </c>
      <c r="C116" s="156" t="s">
        <v>31</v>
      </c>
      <c r="D116" s="63"/>
      <c r="E116" s="138"/>
      <c r="F116" s="138"/>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3">
      <c r="A117" s="136">
        <v>4</v>
      </c>
      <c r="B117" s="154" t="s">
        <v>2664</v>
      </c>
      <c r="C117" s="156" t="s">
        <v>31</v>
      </c>
      <c r="D117" s="63"/>
      <c r="E117" s="138"/>
      <c r="F117" s="138"/>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3">
      <c r="A118" s="137">
        <v>5</v>
      </c>
      <c r="B118" s="154" t="s">
        <v>2664</v>
      </c>
      <c r="C118" s="156" t="s">
        <v>31</v>
      </c>
      <c r="D118" s="63"/>
      <c r="E118" s="138"/>
      <c r="F118" s="138"/>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3">
      <c r="A119" s="137">
        <v>6</v>
      </c>
      <c r="B119" s="154" t="s">
        <v>2664</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3">
      <c r="A120" s="137">
        <v>7</v>
      </c>
      <c r="B120" s="154" t="s">
        <v>2664</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3">
      <c r="A121" s="137">
        <v>8</v>
      </c>
      <c r="B121" s="154" t="s">
        <v>2664</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3">
      <c r="A122" s="137">
        <v>9</v>
      </c>
      <c r="B122" s="154" t="s">
        <v>2664</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3">
      <c r="A123" s="137">
        <v>10</v>
      </c>
      <c r="B123" s="154" t="s">
        <v>2664</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3">
      <c r="A124" s="137">
        <v>11</v>
      </c>
      <c r="B124" s="154" t="s">
        <v>2664</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3">
      <c r="A125" s="137">
        <v>12</v>
      </c>
      <c r="B125" s="154" t="s">
        <v>2664</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3">
      <c r="A126" s="137">
        <v>13</v>
      </c>
      <c r="B126" s="154" t="s">
        <v>2664</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3">
      <c r="A127" s="137">
        <v>14</v>
      </c>
      <c r="B127" s="154" t="s">
        <v>2664</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3">
      <c r="A128" s="137">
        <v>15</v>
      </c>
      <c r="B128" s="154" t="s">
        <v>2664</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3">
      <c r="A129" s="137">
        <v>16</v>
      </c>
      <c r="B129" s="154" t="s">
        <v>2664</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3">
      <c r="A130" s="137">
        <v>17</v>
      </c>
      <c r="B130" s="154" t="s">
        <v>2664</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3">
      <c r="A131" s="137">
        <v>18</v>
      </c>
      <c r="B131" s="154" t="s">
        <v>2664</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3">
      <c r="A132" s="137">
        <v>19</v>
      </c>
      <c r="B132" s="154" t="s">
        <v>2664</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3">
      <c r="A133" s="137">
        <v>20</v>
      </c>
      <c r="B133" s="154" t="s">
        <v>2664</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3">
      <c r="A134" s="137">
        <v>21</v>
      </c>
      <c r="B134" s="154" t="s">
        <v>2664</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3">
      <c r="A135" s="137">
        <v>22</v>
      </c>
      <c r="B135" s="154" t="s">
        <v>2664</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3">
      <c r="A136" s="137">
        <v>23</v>
      </c>
      <c r="B136" s="154" t="s">
        <v>2664</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3">
      <c r="A137" s="137">
        <v>24</v>
      </c>
      <c r="B137" s="154" t="s">
        <v>2664</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3">
      <c r="A138" s="137">
        <v>25</v>
      </c>
      <c r="B138" s="154" t="s">
        <v>2664</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3">
      <c r="A139" s="137">
        <v>26</v>
      </c>
      <c r="B139" s="154" t="s">
        <v>2664</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3">
      <c r="A140" s="137">
        <v>27</v>
      </c>
      <c r="B140" s="154" t="s">
        <v>2664</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3">
      <c r="A141" s="137">
        <v>28</v>
      </c>
      <c r="B141" s="154" t="s">
        <v>2664</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3">
      <c r="A142" s="137">
        <v>29</v>
      </c>
      <c r="B142" s="154" t="s">
        <v>2664</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3">
      <c r="A143" s="137">
        <v>30</v>
      </c>
      <c r="B143" s="154" t="s">
        <v>2664</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3">
      <c r="A144" s="137">
        <v>31</v>
      </c>
      <c r="B144" s="154" t="s">
        <v>2664</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3">
      <c r="A145" s="137">
        <v>32</v>
      </c>
      <c r="B145" s="154" t="s">
        <v>2664</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3">
      <c r="A146" s="137">
        <v>33</v>
      </c>
      <c r="B146" s="154" t="s">
        <v>2664</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3">
      <c r="A147" s="137">
        <v>34</v>
      </c>
      <c r="B147" s="154" t="s">
        <v>2664</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3">
      <c r="A148" s="137">
        <v>35</v>
      </c>
      <c r="B148" s="154" t="s">
        <v>2664</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3">
      <c r="A149" s="137">
        <v>36</v>
      </c>
      <c r="B149" s="154" t="s">
        <v>2664</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3">
      <c r="A150" s="137">
        <v>37</v>
      </c>
      <c r="B150" s="154" t="s">
        <v>2664</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3">
      <c r="A151" s="137">
        <v>38</v>
      </c>
      <c r="B151" s="154" t="s">
        <v>2664</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3">
      <c r="A152" s="137">
        <v>39</v>
      </c>
      <c r="B152" s="154" t="s">
        <v>2664</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3">
      <c r="A153" s="137">
        <v>40</v>
      </c>
      <c r="B153" s="154" t="s">
        <v>2664</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3">
      <c r="A154" s="137">
        <v>41</v>
      </c>
      <c r="B154" s="154" t="s">
        <v>2664</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3">
      <c r="A155" s="137">
        <v>42</v>
      </c>
      <c r="B155" s="154" t="s">
        <v>2664</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3">
      <c r="A156" s="137">
        <v>43</v>
      </c>
      <c r="B156" s="154" t="s">
        <v>2664</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3">
      <c r="A157" s="137">
        <v>44</v>
      </c>
      <c r="B157" s="154" t="s">
        <v>2664</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3">
      <c r="A158" s="137">
        <v>45</v>
      </c>
      <c r="B158" s="154" t="s">
        <v>2664</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3">
      <c r="A159" s="137">
        <v>46</v>
      </c>
      <c r="B159" s="154" t="s">
        <v>2664</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5">
      <c r="A160" s="137">
        <v>47</v>
      </c>
      <c r="B160" s="154" t="s">
        <v>2664</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5">
      <c r="O161" s="168" t="str">
        <f>HYPERLINK("#MI_Oferente_Singular!A1","INICIO")</f>
        <v>INICIO</v>
      </c>
    </row>
    <row r="162" spans="1:28" s="19" customFormat="1" ht="31.5" customHeight="1" thickBot="1" x14ac:dyDescent="0.35">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3">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3">
      <c r="A164" s="29"/>
      <c r="B164" s="30"/>
      <c r="C164" s="30"/>
      <c r="E164" s="8"/>
      <c r="F164" s="30"/>
      <c r="G164" s="30"/>
      <c r="H164" s="30"/>
      <c r="I164" s="29"/>
      <c r="J164" s="30"/>
      <c r="K164" s="5"/>
      <c r="L164" s="5"/>
      <c r="M164" s="5"/>
      <c r="N164" s="150"/>
      <c r="O164" s="8"/>
      <c r="Q164" s="4" t="s">
        <v>2644</v>
      </c>
    </row>
    <row r="165" spans="1:28" x14ac:dyDescent="0.3">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7" t="s">
        <v>26</v>
      </c>
      <c r="E167" s="8"/>
      <c r="F167" s="5"/>
      <c r="G167" s="107" t="s">
        <v>26</v>
      </c>
      <c r="I167" s="210" t="s">
        <v>2643</v>
      </c>
      <c r="J167" s="211"/>
      <c r="K167" s="211"/>
      <c r="L167" s="211"/>
      <c r="M167" s="211"/>
      <c r="N167" s="211"/>
      <c r="O167" s="212"/>
      <c r="U167" s="51"/>
    </row>
    <row r="168" spans="1:28" x14ac:dyDescent="0.3">
      <c r="A168" s="9"/>
      <c r="B168" s="229" t="s">
        <v>2657</v>
      </c>
      <c r="C168" s="229"/>
      <c r="D168" s="229"/>
      <c r="E168" s="8"/>
      <c r="F168" s="5"/>
      <c r="H168" s="81" t="s">
        <v>2656</v>
      </c>
      <c r="I168" s="210"/>
      <c r="J168" s="211"/>
      <c r="K168" s="211"/>
      <c r="L168" s="211"/>
      <c r="M168" s="211"/>
      <c r="N168" s="211"/>
      <c r="O168" s="212"/>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9" t="s">
        <v>2667</v>
      </c>
      <c r="B172" s="200"/>
      <c r="C172" s="200"/>
      <c r="D172" s="200"/>
      <c r="E172" s="200"/>
      <c r="F172" s="200"/>
      <c r="G172" s="200"/>
      <c r="H172" s="200"/>
      <c r="I172" s="200"/>
      <c r="J172" s="200"/>
      <c r="K172" s="200"/>
      <c r="L172" s="200"/>
      <c r="M172" s="200"/>
      <c r="N172" s="200"/>
      <c r="O172" s="201"/>
      <c r="P172" s="76"/>
    </row>
    <row r="173" spans="1:28" ht="15" customHeight="1" x14ac:dyDescent="0.3">
      <c r="A173" s="193" t="s">
        <v>2673</v>
      </c>
      <c r="B173" s="194"/>
      <c r="C173" s="194"/>
      <c r="D173" s="194"/>
      <c r="E173" s="194"/>
      <c r="F173" s="194"/>
      <c r="G173" s="194"/>
      <c r="H173" s="194"/>
      <c r="I173" s="194"/>
      <c r="J173" s="194"/>
      <c r="K173" s="194"/>
      <c r="L173" s="194"/>
      <c r="M173" s="194"/>
      <c r="N173" s="194"/>
      <c r="O173" s="195"/>
    </row>
    <row r="174" spans="1:28" ht="24" thickBot="1" x14ac:dyDescent="0.35">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0" t="s">
        <v>2668</v>
      </c>
      <c r="C176" s="220"/>
      <c r="D176" s="220"/>
      <c r="E176" s="220"/>
      <c r="F176" s="220"/>
      <c r="G176" s="220"/>
      <c r="H176" s="20"/>
      <c r="I176" s="173" t="s">
        <v>2674</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4" x14ac:dyDescent="0.3">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4" x14ac:dyDescent="0.3">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4" x14ac:dyDescent="0.3">
      <c r="A179" s="9"/>
      <c r="B179" s="186" t="s">
        <v>2668</v>
      </c>
      <c r="C179" s="186"/>
      <c r="D179" s="186"/>
      <c r="E179" s="164">
        <v>0.02</v>
      </c>
      <c r="F179" s="163"/>
      <c r="G179" s="158" t="str">
        <f>IF(F179&gt;0,SUM(E179+F179),"")</f>
        <v/>
      </c>
      <c r="H179" s="5"/>
      <c r="I179" s="186" t="s">
        <v>2670</v>
      </c>
      <c r="J179" s="186"/>
      <c r="K179" s="186"/>
      <c r="L179" s="186"/>
      <c r="M179" s="165"/>
      <c r="O179" s="8"/>
      <c r="Q179" s="19"/>
      <c r="R179" s="152" t="str">
        <f>IF(M179&gt;0,SUM(L179+M179),"")</f>
        <v/>
      </c>
      <c r="T179" s="19"/>
      <c r="U179" s="232" t="s">
        <v>1166</v>
      </c>
      <c r="V179" s="232"/>
      <c r="W179" s="232"/>
      <c r="X179" s="24">
        <v>0.02</v>
      </c>
      <c r="Y179" s="157"/>
      <c r="Z179" s="158" t="str">
        <f>IF(Y179&gt;0,SUM(E181+Y179),"")</f>
        <v/>
      </c>
      <c r="AA179" s="19"/>
      <c r="AB179" s="19"/>
    </row>
    <row r="180" spans="1:28" ht="23.4" hidden="1" x14ac:dyDescent="0.3">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4" hidden="1" x14ac:dyDescent="0.3">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4" hidden="1" x14ac:dyDescent="0.3">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4" x14ac:dyDescent="0.3">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9">
        <f>+SUM(G179:G182)</f>
        <v>0</v>
      </c>
      <c r="D185" s="91" t="s">
        <v>2628</v>
      </c>
      <c r="E185" s="94">
        <f>+(C185*SUM(K20:K35))</f>
        <v>0</v>
      </c>
      <c r="F185" s="92"/>
      <c r="G185" s="93"/>
      <c r="H185" s="88"/>
      <c r="I185" s="90" t="s">
        <v>2627</v>
      </c>
      <c r="J185" s="159">
        <f>+SUM(M179:M183)</f>
        <v>0</v>
      </c>
      <c r="K185" s="231" t="s">
        <v>2628</v>
      </c>
      <c r="L185" s="231"/>
      <c r="M185" s="94">
        <f>+J185*(SUM(K20:K35))</f>
        <v>0</v>
      </c>
      <c r="N185" s="95"/>
      <c r="O185" s="96"/>
    </row>
    <row r="186" spans="1:28" ht="15" thickBot="1" x14ac:dyDescent="0.35">
      <c r="A186" s="10"/>
      <c r="B186" s="97"/>
      <c r="C186" s="97"/>
      <c r="D186" s="97"/>
      <c r="E186" s="97"/>
      <c r="F186" s="97"/>
      <c r="G186" s="97"/>
      <c r="H186" s="97"/>
      <c r="I186" s="161" t="s">
        <v>2672</v>
      </c>
      <c r="J186" s="97"/>
      <c r="K186" s="97"/>
      <c r="L186" s="97"/>
      <c r="M186" s="97"/>
      <c r="N186" s="98"/>
      <c r="O186" s="99"/>
    </row>
    <row r="187" spans="1:28" ht="8.25" customHeight="1" thickBot="1" x14ac:dyDescent="0.35"/>
    <row r="188" spans="1:28" s="19" customFormat="1" ht="31.5" customHeight="1" thickBot="1" x14ac:dyDescent="0.35">
      <c r="A188" s="199" t="s">
        <v>18</v>
      </c>
      <c r="B188" s="200"/>
      <c r="C188" s="200"/>
      <c r="D188" s="200"/>
      <c r="E188" s="200"/>
      <c r="F188" s="200"/>
      <c r="G188" s="200"/>
      <c r="H188" s="200"/>
      <c r="I188" s="200"/>
      <c r="J188" s="200"/>
      <c r="K188" s="200"/>
      <c r="L188" s="200"/>
      <c r="M188" s="200"/>
      <c r="N188" s="200"/>
      <c r="O188" s="201"/>
      <c r="P188" s="76"/>
    </row>
    <row r="189" spans="1:28" ht="15" customHeight="1" x14ac:dyDescent="0.3">
      <c r="A189" s="193" t="s">
        <v>19</v>
      </c>
      <c r="B189" s="194"/>
      <c r="C189" s="194"/>
      <c r="D189" s="194"/>
      <c r="E189" s="194"/>
      <c r="F189" s="194"/>
      <c r="G189" s="194"/>
      <c r="H189" s="194"/>
      <c r="I189" s="194"/>
      <c r="J189" s="194"/>
      <c r="K189" s="194"/>
      <c r="L189" s="194"/>
      <c r="M189" s="194"/>
      <c r="N189" s="194"/>
      <c r="O189" s="195"/>
    </row>
    <row r="190" spans="1:28" ht="15" thickBot="1" x14ac:dyDescent="0.35">
      <c r="A190" s="196"/>
      <c r="B190" s="197"/>
      <c r="C190" s="197"/>
      <c r="D190" s="197"/>
      <c r="E190" s="197"/>
      <c r="F190" s="197"/>
      <c r="G190" s="197"/>
      <c r="H190" s="197"/>
      <c r="I190" s="197"/>
      <c r="J190" s="197"/>
      <c r="K190" s="197"/>
      <c r="L190" s="197"/>
      <c r="M190" s="197"/>
      <c r="N190" s="197"/>
      <c r="O190" s="198"/>
    </row>
    <row r="191" spans="1:28" ht="21.6" thickBot="1" x14ac:dyDescent="0.35">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
      <c r="A192" s="9"/>
      <c r="B192" s="190" t="s">
        <v>2636</v>
      </c>
      <c r="C192" s="190"/>
      <c r="E192" s="5" t="s">
        <v>20</v>
      </c>
      <c r="H192" s="26" t="s">
        <v>24</v>
      </c>
      <c r="J192" s="5" t="s">
        <v>2637</v>
      </c>
      <c r="K192" s="5"/>
      <c r="M192" s="5"/>
      <c r="N192" s="5"/>
      <c r="O192" s="8"/>
      <c r="Q192" s="147"/>
      <c r="R192" s="148"/>
      <c r="S192" s="148"/>
      <c r="T192" s="147"/>
    </row>
    <row r="193" spans="1:18" x14ac:dyDescent="0.3">
      <c r="A193" s="9"/>
      <c r="C193" s="118">
        <v>41977</v>
      </c>
      <c r="D193" s="5"/>
      <c r="E193" s="119">
        <v>2867</v>
      </c>
      <c r="F193" s="5"/>
      <c r="G193" s="5"/>
      <c r="H193" s="140" t="s">
        <v>2698</v>
      </c>
      <c r="J193" s="5"/>
      <c r="K193" s="120">
        <v>39875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9" t="s">
        <v>29</v>
      </c>
      <c r="B197" s="200"/>
      <c r="C197" s="200"/>
      <c r="D197" s="200"/>
      <c r="E197" s="200"/>
      <c r="F197" s="200"/>
      <c r="G197" s="200"/>
      <c r="H197" s="200"/>
      <c r="I197" s="200"/>
      <c r="J197" s="200"/>
      <c r="K197" s="200"/>
      <c r="L197" s="200"/>
      <c r="M197" s="200"/>
      <c r="N197" s="200"/>
      <c r="O197" s="201"/>
      <c r="P197" s="76"/>
    </row>
    <row r="198" spans="1:18" ht="21.6" thickBot="1" x14ac:dyDescent="0.35">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
      <c r="A199" s="9"/>
      <c r="B199" s="230" t="s">
        <v>2658</v>
      </c>
      <c r="C199" s="230"/>
      <c r="D199" s="230"/>
      <c r="E199" s="230"/>
      <c r="F199" s="230"/>
      <c r="G199" s="230"/>
      <c r="H199" s="230"/>
      <c r="I199" s="230"/>
      <c r="J199" s="230"/>
      <c r="K199" s="230"/>
      <c r="L199" s="230"/>
      <c r="M199" s="230"/>
      <c r="N199" s="230"/>
      <c r="O199" s="8"/>
    </row>
    <row r="200" spans="1:18" x14ac:dyDescent="0.3">
      <c r="A200" s="9"/>
      <c r="B200" s="187"/>
      <c r="C200" s="187"/>
      <c r="D200" s="187"/>
      <c r="E200" s="187"/>
      <c r="F200" s="187"/>
      <c r="G200" s="187"/>
      <c r="H200" s="187"/>
      <c r="I200" s="187"/>
      <c r="J200" s="187"/>
      <c r="K200" s="187"/>
      <c r="L200" s="187"/>
      <c r="M200" s="187"/>
      <c r="N200" s="187"/>
      <c r="O200" s="8"/>
    </row>
    <row r="201" spans="1:18" x14ac:dyDescent="0.3">
      <c r="A201" s="9"/>
      <c r="B201" s="188" t="s">
        <v>2648</v>
      </c>
      <c r="C201" s="189"/>
      <c r="D201" s="189"/>
      <c r="E201" s="189"/>
      <c r="F201" s="189"/>
      <c r="G201" s="189"/>
      <c r="H201" s="189"/>
      <c r="I201" s="189"/>
      <c r="J201" s="189"/>
      <c r="K201" s="189"/>
      <c r="L201" s="189"/>
      <c r="M201" s="189"/>
      <c r="N201" s="18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1" t="s">
        <v>2699</v>
      </c>
      <c r="J211" s="27" t="s">
        <v>2622</v>
      </c>
      <c r="K211" s="141" t="s">
        <v>2701</v>
      </c>
      <c r="L211" s="21"/>
      <c r="M211" s="21"/>
      <c r="N211" s="21"/>
      <c r="O211" s="8"/>
    </row>
    <row r="212" spans="1:15" x14ac:dyDescent="0.3">
      <c r="A212" s="9"/>
      <c r="B212" s="27" t="s">
        <v>2619</v>
      </c>
      <c r="C212" s="140" t="s">
        <v>2698</v>
      </c>
      <c r="D212" s="21"/>
      <c r="G212" s="27" t="s">
        <v>2621</v>
      </c>
      <c r="H212" s="141" t="s">
        <v>2700</v>
      </c>
      <c r="J212" s="27" t="s">
        <v>2623</v>
      </c>
      <c r="K212" s="140" t="s">
        <v>2702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2020-12-28T20:02:13Z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