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<sst xmlns="http://schemas.openxmlformats.org/spreadsheetml/2006/main" count="3135" uniqueCount="2704">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</sst>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9" t="s">
        <v>8</v>
      </c>
      <c r="M15" s="219"/>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8"/>
      <c r="I20" s="138" t="s">
        <v>421</v>
      </c>
      <c r="J20" s="139" t="s">
        <v>447</v>
      </c>
      <c r="K20" s="170">
        <v>1041461281</v>
      </c>
      <c r="L20" s="141"/>
      <c r="M20" s="168">
        <v>44561</v>
      </c>
      <c r="N20" s="126">
        <f>+(M20-L20)/30</f>
        <v>1485.3666666666666</v>
      </c>
      <c r="O20" s="129"/>
      <c r="U20" s="125"/>
      <c r="V20" s="105">
        <f ca="1">NOW()</f>
        <v>44192.710846759262</v>
      </c>
      <c r="W20" s="105">
        <f ca="1">NOW()</f>
        <v>44192.710846759262</v>
      </c>
    </row>
    <row r="21" spans="1:23" ht="30" customHeight="1" outlineLevel="1" x14ac:dyDescent="0.25">
      <c r="A21" s="9"/>
      <c r="B21" s="71"/>
      <c r="C21" s="5"/>
      <c r="D21" s="5"/>
      <c r="E21" s="5"/>
      <c r="F21" s="5"/>
      <c r="G21" s="5"/>
      <c r="H21" s="70"/>
      <c r="I21" s="138" t="s">
        <v>421</v>
      </c>
      <c r="J21" s="139" t="s">
        <v>447</v>
      </c>
      <c r="K21" s="171"/>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233" t="str">
        <f>VLOOKUP(B20,EAS!A2:B1439,2,0)</f>
        <v>FUNDACION AMIGOS DEL PROGRESO</v>
      </c>
      <c r="C38" s="233"/>
      <c r="D38" s="233"/>
      <c r="E38" s="233"/>
      <c r="F38" s="233"/>
      <c r="G38" s="5"/>
      <c r="H38" s="123"/>
      <c r="I38" s="242" t="s">
        <v>7</v>
      </c>
      <c r="J38" s="242"/>
      <c r="K38" s="242"/>
      <c r="L38" s="242"/>
      <c r="M38" s="242"/>
      <c r="N38" s="242"/>
      <c r="O38" s="124"/>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c r="G179" s="153" t="str">
        <f>IF(F179&gt;0,SUM(E179+F179),"")</f>
        <v/>
      </c>
      <c r="H179" s="5"/>
      <c r="I179" s="186" t="s">
        <v>2671</v>
      </c>
      <c r="J179" s="186"/>
      <c r="K179" s="186"/>
      <c r="L179" s="186"/>
      <c r="M179" s="160"/>
      <c r="O179" s="8"/>
      <c r="Q179" s="19"/>
      <c r="R179" s="147" t="str">
        <f>IF(M179&gt;0,SUM(L179+M179),"")</f>
        <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1" t="s">
        <v>2628</v>
      </c>
      <c r="L185" s="231"/>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0" t="s">
        <v>2636</v>
      </c>
      <c r="C192" s="19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