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26 - SAN BENITO DE AB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<sst xmlns="http://schemas.openxmlformats.org/spreadsheetml/2006/main" count="3069" uniqueCount="2695">
  <si>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</si>
  <si>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</si>
  <si>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</si>
  <si>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</si>
  <si>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</si>
  <si>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</si>
  <si>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</si>
  <si>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</si>
  <si>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</si>
  <si>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</si>
  <si>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</si>
  <si>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</si>
  <si>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</si>
  <si>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</si>
  <si>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</si>
  <si>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</si>
  <si>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</si>
  <si>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</si>
  <si>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</si>
  <si>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</si>
  <si>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</si>
  <si>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</si>
  <si>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</si>
  <si>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</si>
  <si>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</si>
  <si>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</si>
  <si>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</si>
  <si>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</si>
  <si>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</si>
  <si>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</si>
  <si>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</si>
  <si>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</si>
  <si>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</si>
  <si>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</si>
  <si>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</si>
  <si>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</si>
  <si>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</si>
  <si>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</si>
  <si>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</si>
  <si>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</si>
  <si>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</si>
  <si>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</si>
  <si>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</si>
  <si>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</si>
  <si>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</si>
  <si>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</si>
  <si>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</si>
  <si>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</si>
  <si>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</si>
  <si>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</si>
  <si>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</si>
  <si>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</si>
  <si>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</si>
  <si>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</si>
  <si>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</si>
  <si>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</si>
  <si>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</si>
  <si>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</si>
  <si>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</si>
  <si>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</si>
  <si>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</si>
  <si>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</si>
  <si>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</si>
  <si>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</si>
  <si>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</si>
  <si>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</si>
  <si>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</si>
  <si>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</si>
  <si>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</si>
  <si>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</si>
  <si>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</si>
  <si>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</si>
  <si>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</si>
  <si>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</si>
  <si>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</si>
  <si>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</si>
  <si>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</si>
  <si>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</si>
  <si>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</si>
  <si>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</si>
  <si>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</si>
  <si>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</si>
  <si>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</si>
  <si>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</si>
  <si>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</si>
  <si>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</si>
  <si>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</si>
  <si>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</si>
  <si>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</si>
  <si>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</si>
  <si>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</si>
  <si>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</si>
  <si>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</si>
  <si>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</si>
  <si>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</si>
  <si>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</si>
  <si>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</si>
  <si>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</si>
  <si>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</si>
  <si>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</si>
  <si>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</si>
  <si>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</si>
  <si>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</si>
  <si>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</si>
  <si>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</si>
  <si>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</si>
  <si>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</si>
  <si>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</si>
  <si>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</si>
  <si>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</si>
  <si>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</si>
  <si>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</si>
  <si>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</si>
  <si>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</si>
  <si>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</si>
  <si>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</si>
  <si>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</si>
  <si>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</si>
  <si>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</si>
  <si>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</si>
  <si>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</si>
  <si>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</si>
  <si>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</si>
  <si>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</si>
  <si>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</si>
  <si>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</si>
  <si>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</si>
  <si>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</si>
  <si>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</si>
  <si>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</si>
  <si>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</si>
  <si>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</si>
  <si>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</si>
  <si>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</si>
  <si>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</si>
  <si>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</si>
  <si>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</si>
  <si>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</si>
  <si>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</si>
  <si>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</si>
  <si>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</si>
  <si>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</si>
  <si>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</si>
  <si>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</si>
  <si>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</si>
  <si>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</si>
  <si>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</si>
  <si>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</si>
  <si>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</si>
  <si>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</si>
  <si>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</si>
  <si>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</si>
  <si>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</si>
  <si>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</si>
  <si>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</si>
  <si>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</si>
  <si>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</si>
  <si>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</si>
  <si>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</si>
  <si>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</si>
  <si>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</si>
  <si>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</si>
  <si>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</si>
  <si>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</si>
  <si>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</si>
  <si>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</si>
  <si>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</si>
  <si>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</si>
  <si>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</si>
  <si>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</si>
  <si>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</si>
  <si>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</si>
  <si>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</si>
  <si>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</si>
  <si>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</si>
  <si>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</si>
  <si>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</si>
  <si>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</si>
  <si>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</si>
  <si>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</si>
  <si>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</si>
  <si>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</si>
  <si>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</si>
  <si>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</si>
  <si>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</si>
  <si>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</si>
  <si>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</si>
  <si>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</si>
  <si>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</si>
  <si>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</si>
  <si>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</si>
  <si>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</si>
  <si>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</si>
  <si>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</si>
  <si>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</si>
  <si>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</si>
  <si>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</si>
  <si>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</si>
  <si>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</si>
  <si>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</si>
  <si>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</si>
  <si>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</si>
  <si>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</si>
  <si>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</si>
  <si>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</si>
  <si>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</si>
  <si>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</si>
  <si>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</si>
  <si>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</si>
  <si>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</si>
  <si>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</si>
  <si>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</si>
  <si>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</si>
  <si>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</si>
  <si>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</si>
  <si>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</si>
  <si>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</si>
  <si>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</si>
  <si>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</si>
  <si>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</si>
  <si>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</si>
  <si>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</si>
  <si>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</si>
  <si>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</si>
  <si>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</si>
  <si>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</si>
  <si>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</si>
  <si>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</si>
  <si>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</si>
  <si>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</si>
  <si>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</si>
  <si>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</si>
  <si>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</si>
  <si>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</si>
  <si>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</si>
  <si>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</si>
  <si>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</si>
  <si>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</si>
  <si>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</si>
  <si>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</si>
  <si>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</si>
  <si>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</si>
  <si>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</si>
  <si>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</si>
  <si>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</si>
  <si>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</si>
  <si>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</si>
  <si>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</si>
  <si>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</si>
  <si>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</si>
  <si>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</si>
  <si>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</si>
  <si>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</si>
  <si>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</si>
  <si>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</si>
  <si>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</si>
  <si>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</si>
  <si>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</si>
  <si>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</si>
  <si>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</si>
  <si>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</si>
  <si>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</si>
  <si>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</si>
  <si>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</si>
  <si>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</si>
  <si>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</si>
  <si>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</si>
  <si>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</si>
  <si>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</si>
  <si>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</si>
  <si>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</si>
  <si>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</si>
  <si>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</si>
  <si>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</si>
  <si>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</si>
  <si>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</si>
  <si>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</si>
  <si>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</si>
  <si>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</si>
  <si>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</si>
  <si>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</si>
  <si>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</si>
  <si>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</si>
  <si>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</si>
  <si>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</si>
  <si>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</si>
  <si>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</si>
  <si>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</si>
  <si>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</si>
  <si>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</si>
  <si>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</si>
  <si>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</si>
  <si>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</si>
  <si>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</si>
  <si>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</si>
  <si>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</si>
  <si>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</si>
  <si>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</si>
  <si>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</si>
  <si>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</si>
  <si>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</si>
  <si>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</si>
  <si>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</si>
  <si>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</si>
  <si>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</si>
  <si>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</si>
  <si>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</si>
  <si>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</si>
  <si>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</si>
  <si>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</si>
  <si>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</si>
  <si>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</si>
  <si>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</si>
  <si>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</si>
  <si>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</si>
  <si>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</si>
  <si>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</si>
  <si>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</si>
  <si>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</si>
  <si>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</si>
  <si>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</si>
  <si>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</si>
  <si>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</si>
  <si>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</si>
  <si>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</si>
  <si>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</si>
  <si>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</si>
  <si>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</si>
  <si>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</si>
  <si>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</si>
  <si>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</si>
  <si>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</si>
  <si>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</si>
  <si>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</si>
  <si>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</si>
  <si>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</si>
  <si>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</si>
  <si>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</si>
  <si>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</si>
  <si>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</si>
  <si>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</si>
  <si>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</si>
  <si>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</si>
  <si>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</si>
  <si>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</si>
  <si>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</si>
  <si>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</si>
  <si>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</si>
  <si>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</si>
  <si>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</si>
  <si>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</si>
  <si>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</si>
  <si>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</si>
  <si>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</si>
  <si>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</si>
  <si>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</si>
  <si>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</si>
  <si>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</si>
  <si>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</si>
  <si>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</si>
  <si>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</si>
  <si>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</si>
  <si>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</si>
  <si>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</si>
  <si>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</si>
  <si>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</si>
  <si>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</si>
  <si>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</si>
  <si>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</si>
  <si>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</si>
  <si>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</si>
  <si>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</si>
  <si>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</si>
  <si>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</si>
  <si>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</si>
  <si>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</si>
  <si>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</si>
  <si>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</si>
  <si>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</si>
  <si>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</si>
  <si>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</si>
  <si>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</si>
  <si>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</si>
  <si>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</si>
  <si>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</si>
  <si>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</si>
  <si>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</si>
  <si>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</si>
  <si>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</si>
  <si>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</si>
  <si>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</si>
  <si>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</si>
  <si>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</si>
  <si>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</si>
  <si>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</si>
  <si>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</si>
  <si>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</si>
  <si>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</si>
  <si>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</si>
  <si>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</si>
  <si>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</si>
  <si>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</si>
  <si>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</si>
  <si>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</si>
  <si>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</si>
  <si>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</si>
  <si>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</si>
  <si>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</si>
  <si>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</si>
  <si>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</si>
  <si>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</si>
  <si>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</si>
  <si>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</si>
  <si>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</si>
  <si>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</si>
  <si>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</si>
  <si>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</si>
  <si>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</si>
  <si>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</si>
  <si>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</si>
  <si>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</si>
  <si>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</si>
  <si>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</si>
  <si>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</si>
  <si>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</si>
  <si>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</si>
  <si>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</si>
  <si>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</si>
  <si>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</si>
  <si>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</si>
  <si>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</si>
  <si>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</si>
  <si>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</si>
  <si>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</si>
  <si>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</si>
  <si>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</si>
  <si>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</si>
  <si>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</si>
  <si>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</si>
  <si>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</si>
  <si>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</si>
  <si>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</si>
  <si>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</si>
  <si>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</si>
  <si>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</si>
  <si>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</si>
  <si>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</si>
  <si>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</si>
  <si>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</si>
  <si>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</si>
  <si>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</si>
  <si>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</si>
  <si>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</si>
  <si>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</si>
  <si>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</si>
  <si>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</si>
  <si>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</si>
  <si>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</si>
  <si>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</si>
  <si>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</si>
  <si>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</si>
  <si>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</si>
  <si>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</si>
  <si>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</si>
  <si>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</si>
  <si>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</si>
  <si>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</si>
  <si>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</si>
  <si>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</si>
  <si>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</si>
  <si>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</si>
  <si>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</si>
  <si>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</si>
  <si>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</si>
  <si>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</si>
  <si>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</si>
  <si>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</si>
  <si>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</si>
  <si>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</si>
  <si>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</si>
  <si>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</si>
  <si>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</si>
  <si>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</si>
  <si>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</si>
  <si>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</si>
  <si>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</si>
  <si>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</si>
  <si>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</si>
  <si>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</si>
  <si>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</si>
  <si>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</si>
  <si>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</si>
  <si>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</si>
  <si>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</si>
  <si>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</si>
  <si>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</si>
  <si>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</si>
  <si>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</si>
  <si>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</si>
  <si>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</si>
  <si>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</si>
  <si>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</si>
  <si>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</si>
  <si>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</si>
  <si>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</si>
  <si>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</si>
  <si>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</si>
  <si>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</si>
  <si>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</si>
  <si>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</si>
  <si>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</si>
  <si>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</si>
  <si>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</si>
  <si>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</si>
  <si>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</si>
  <si>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</si>
  <si>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</si>
  <si>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</si>
  <si>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</si>
  <si>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</si>
  <si>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</si>
  <si>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</si>
  <si>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</si>
  <si>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</si>
  <si>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</si>
  <si>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</si>
  <si>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</si>
  <si>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</si>
  <si>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</si>
  <si>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</si>
  <si>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</si>
  <si>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</si>
  <si>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</si>
  <si>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</si>
  <si>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</si>
  <si>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</si>
  <si>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</si>
  <si>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</si>
  <si>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</si>
  <si>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</si>
  <si>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</si>
  <si>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</si>
  <si>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</si>
  <si>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</si>
  <si>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</si>
  <si>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</si>
  <si>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</si>
  <si>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</si>
  <si>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</si>
  <si>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</si>
  <si>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</si>
  <si>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</si>
  <si>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</si>
  <si>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</si>
  <si>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</si>
  <si>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</si>
  <si>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</si>
  <si>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</si>
  <si>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</si>
  <si>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</si>
  <si>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</si>
  <si>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</si>
  <si>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</si>
  <si>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</si>
  <si>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</si>
  <si>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</si>
  <si>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</si>
  <si>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</si>
  <si>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</si>
  <si>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</si>
  <si>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</si>
  <si>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</si>
  <si>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</si>
  <si>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</si>
  <si>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</si>
  <si>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</si>
  <si>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</si>
  <si>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</si>
  <si>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</si>
  <si>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</si>
  <si>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</si>
  <si>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</si>
  <si>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</si>
  <si>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</si>
  <si>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</si>
  <si>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</si>
  <si>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</si>
  <si>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</si>
  <si>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</si>
  <si>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</si>
  <si>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</si>
  <si>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</si>
  <si>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</si>
  <si>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</si>
  <si>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</si>
  <si>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</si>
  <si>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</si>
  <si>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</si>
  <si>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</si>
  <si>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</si>
  <si>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</si>
  <si>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</si>
  <si>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</si>
  <si>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</si>
  <si>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</si>
  <si>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</si>
  <si>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</si>
  <si>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</si>
  <si>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</si>
  <si>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</si>
  <si>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</si>
  <si>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</si>
  <si>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</si>
  <si>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</si>
  <si>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</si>
  <si>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</si>
  <si>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</si>
  <si>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</si>
  <si>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</si>
  <si>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</si>
  <si>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</si>
  <si>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</si>
  <si>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</si>
  <si>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</si>
  <si>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</si>
  <si>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</si>
  <si>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</si>
  <si>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</si>
  <si>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</si>
  <si>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</si>
  <si>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</si>
  <si>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</si>
  <si>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</si>
  <si>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</si>
  <si>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</si>
  <si>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</si>
  <si>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</si>
  <si>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</si>
  <si>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</si>
  <si>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</si>
  <si>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</si>
  <si>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</si>
  <si>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</si>
  <si>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</si>
  <si>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</si>
  <si>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</si>
  <si>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</si>
  <si>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</si>
  <si>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</si>
  <si>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</si>
  <si>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</si>
  <si>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</si>
  <si>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</si>
  <si>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</si>
  <si>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</si>
  <si>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</si>
  <si>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</si>
  <si>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</si>
  <si>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</si>
  <si>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</si>
  <si>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</si>
  <si>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</si>
  <si>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</si>
  <si>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</si>
  <si>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</si>
  <si>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</si>
  <si>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</si>
  <si>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</si>
  <si>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</si>
  <si>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</si>
  <si>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</si>
  <si>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</si>
  <si>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</si>
  <si>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</si>
  <si>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</si>
  <si>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</si>
  <si>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</si>
  <si>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</si>
  <si>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</si>
  <si>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</si>
  <si>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</si>
  <si>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</si>
  <si>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</si>
  <si>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</si>
  <si>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</si>
  <si>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</si>
  <si>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</si>
  <si>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</si>
  <si>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</si>
  <si>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</si>
  <si>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</si>
  <si>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</si>
  <si>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</si>
  <si>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</si>
  <si>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</si>
  <si>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</si>
  <si>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</si>
  <si>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</si>
  <si>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</si>
  <si>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</si>
  <si>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</si>
  <si>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</si>
  <si>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</si>
  <si>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</si>
  <si>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</si>
  <si>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</si>
  <si>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</si>
  <si>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</si>
  <si>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</si>
  <si>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</si>
  <si>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</si>
  <si>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</si>
  <si>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</si>
  <si>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</si>
  <si>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</si>
  <si>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</si>
  <si>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</si>
  <si>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</si>
  <si>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</si>
  <si>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</si>
  <si>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</si>
  <si>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</si>
  <si>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</si>
  <si>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</si>
  <si>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</si>
  <si>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</si>
  <si>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</si>
  <si>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</si>
  <si>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</si>
  <si>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</si>
  <si>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</si>
  <si>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</si>
  <si>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</si>
  <si>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</si>
  <si>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</si>
  <si>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</si>
  <si>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</si>
  <si>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</si>
  <si>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</si>
  <si>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</si>
  <si>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</si>
  <si>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</si>
  <si>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</si>
  <si>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</si>
  <si>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</si>
  <si>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</si>
  <si>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</si>
  <si>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</si>
  <si>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</si>
  <si>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</si>
  <si>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</si>
  <si>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</si>
  <si>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</si>
  <si>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</si>
  <si>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</si>
  <si>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</si>
  <si>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</si>
  <si>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</si>
  <si>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</si>
  <si>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</si>
  <si>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</si>
  <si>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</si>
  <si>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</si>
  <si>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</si>
  <si>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</si>
  <si>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</si>
  <si>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</si>
  <si>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</si>
  <si>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</si>
  <si>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</si>
  <si>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</si>
  <si>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</si>
  <si>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</si>
  <si>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</si>
  <si>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</si>
  <si>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</si>
  <si>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</si>
  <si>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</si>
  <si>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</si>
  <si>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</si>
  <si>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</si>
  <si>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</si>
  <si>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</si>
  <si>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</si>
  <si>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</si>
  <si>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</si>
  <si>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</si>
  <si>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</si>
  <si>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</si>
  <si>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</si>
  <si>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</si>
  <si>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</si>
  <si>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</si>
  <si>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</si>
  <si>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</si>
  <si>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</si>
  <si>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</si>
  <si>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</si>
  <si>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</si>
  <si>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</si>
  <si>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</si>
  <si>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</si>
  <si>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</si>
  <si>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</si>
  <si>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</si>
  <si>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</si>
  <si>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</si>
  <si>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</si>
  <si>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</si>
  <si>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</si>
  <si>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</si>
  <si>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</si>
  <si>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</si>
  <si>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</si>
  <si>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</si>
  <si>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</si>
  <si>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</si>
  <si>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</si>
  <si>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</si>
  <si>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</si>
  <si>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</si>
  <si>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</si>
  <si>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</si>
  <si>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</si>
  <si>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</si>
  <si>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</si>
  <si>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</si>
  <si>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</si>
  <si>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</si>
  <si>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</si>
  <si>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</si>
  <si>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</si>
  <si>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</si>
  <si>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</si>
  <si>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</si>
  <si>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</si>
  <si>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</si>
  <si>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</si>
  <si>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</si>
  <si>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</si>
  <si>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</si>
  <si>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</si>
  <si>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</si>
  <si>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</si>
  <si>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</si>
  <si>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</si>
  <si>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</si>
  <si>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</si>
  <si>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</si>
  <si>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</si>
  <si>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</si>
  <si>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</si>
  <si>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</si>
  <si>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</si>
  <si>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</si>
  <si>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</si>
  <si>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</si>
  <si>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</si>
  <si>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</si>
  <si>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</si>
  <si>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</si>
  <si>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</si>
  <si>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</si>
  <si>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</si>
  <si>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</si>
  <si>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</si>
  <si>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</si>
  <si>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</si>
  <si>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</si>
  <si>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</si>
  <si>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</si>
  <si>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</si>
  <si>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</si>
  <si>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</si>
  <si>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</si>
  <si>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</si>
  <si>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</si>
  <si>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</si>
  <si>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</si>
  <si>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</si>
  <si>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</si>
  <si>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</si>
  <si>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</si>
  <si>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</si>
  <si>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</si>
  <si>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</si>
  <si>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</si>
  <si>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</si>
  <si>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</si>
  <si>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</si>
  <si>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</si>
  <si>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</si>
  <si>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</si>
  <si>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</si>
  <si>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</si>
  <si>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</si>
  <si>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</si>
  <si>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</si>
  <si>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</si>
  <si>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</si>
  <si>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</si>
  <si>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</si>
  <si>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</si>
  <si>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</si>
  <si>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</si>
  <si>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</si>
  <si>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</si>
  <si>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</si>
  <si>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</si>
  <si>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</si>
  <si>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</si>
  <si>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</si>
  <si>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</si>
  <si>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</si>
  <si>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</si>
  <si>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</si>
  <si>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</si>
  <si>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</si>
  <si>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</si>
  <si>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</si>
  <si>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</si>
  <si>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</si>
  <si>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</si>
  <si>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</si>
  <si>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</si>
  <si>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</si>
  <si>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</si>
  <si>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</si>
  <si>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</si>
  <si>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</si>
  <si>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</si>
  <si>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</si>
  <si>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</si>
  <si>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</si>
  <si>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</si>
  <si>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</si>
  <si>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</si>
  <si>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</si>
  <si>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</si>
  <si>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</si>
  <si>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</si>
  <si>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</si>
  <si>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</si>
  <si>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</si>
  <si>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</si>
  <si>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</si>
  <si>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</si>
  <si>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</si>
  <si>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</si>
  <si>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</si>
  <si>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</si>
  <si>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</si>
  <si>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</si>
  <si>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</si>
  <si>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</si>
  <si>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</si>
  <si>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</si>
  <si>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</si>
  <si>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</si>
  <si>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</si>
  <si>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</si>
  <si>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</si>
  <si>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</si>
  <si>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</si>
  <si>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</si>
  <si>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</si>
  <si>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</si>
  <si>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</si>
  <si>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</si>
  <si>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</si>
  <si>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</si>
  <si>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</si>
  <si>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</si>
  <si>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</si>
  <si>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</si>
  <si>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</si>
  <si>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</si>
  <si>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</si>
  <si>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</si>
  <si>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</si>
  <si>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</si>
  <si>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</si>
  <si>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</si>
  <si>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</si>
  <si>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</si>
  <si>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</si>
  <si>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</si>
  <si>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</si>
  <si>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</si>
  <si>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</si>
  <si>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</si>
  <si>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</si>
  <si>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</si>
  <si>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</si>
  <si>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</si>
  <si>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</si>
  <si>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</si>
  <si>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</si>
  <si>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</si>
  <si>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</si>
  <si>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</si>
  <si>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</si>
  <si>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</si>
  <si>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</si>
  <si>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</si>
  <si>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</si>
  <si>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</si>
  <si>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</si>
  <si>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</si>
  <si>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</si>
  <si>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</si>
  <si>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</si>
  <si>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</si>
  <si>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</si>
  <si>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</si>
  <si>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</si>
  <si>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</si>
  <si>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</si>
  <si>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</si>
  <si>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</si>
  <si>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</si>
  <si>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</si>
  <si>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</si>
  <si>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</si>
  <si>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</si>
  <si>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</si>
  <si>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</si>
  <si>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</si>
  <si>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</si>
  <si>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</si>
  <si>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</si>
  <si>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</si>
  <si>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</si>
  <si>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</si>
  <si>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</si>
  <si>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</si>
  <si>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</si>
  <si>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</si>
  <si>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</si>
  <si>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</si>
  <si>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</si>
  <si>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</si>
  <si>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</si>
  <si>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</si>
  <si>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</si>
  <si>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</si>
  <si>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</si>
  <si>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</si>
  <si>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</si>
  <si>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</si>
  <si>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</si>
  <si>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</si>
  <si>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</si>
  <si>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</si>
  <si>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</si>
  <si>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</si>
  <si>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</si>
  <si>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</si>
  <si>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</si>
  <si>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</si>
  <si>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</si>
  <si>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</si>
  <si>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</si>
  <si>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</si>
  <si>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</si>
  <si>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</si>
  <si>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</si>
  <si>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</si>
  <si>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</si>
  <si>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</si>
  <si>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</si>
  <si>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</si>
  <si>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</si>
  <si>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</si>
  <si>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</si>
  <si>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</si>
  <si>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</si>
  <si>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</si>
  <si>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</si>
  <si>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</si>
  <si>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</si>
  <si>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</si>
  <si>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</si>
  <si>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</si>
  <si>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</si>
  <si>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</si>
  <si>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</si>
  <si>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</si>
  <si>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</si>
  <si>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</si>
  <si>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</si>
  <si>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</si>
  <si>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</si>
  <si>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</si>
  <si>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</si>
  <si>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</si>
  <si>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</si>
  <si>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</si>
  <si>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</si>
  <si>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</si>
  <si>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</si>
  <si>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</si>
  <si>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</si>
  <si>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</si>
  <si>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</si>
  <si>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</si>
  <si>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</si>
  <si>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</si>
  <si>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</si>
  <si>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</si>
  <si>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</si>
  <si>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</si>
  <si>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</si>
  <si>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</si>
  <si>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</si>
  <si>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</si>
  <si>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</si>
  <si>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</si>
  <si>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</si>
  <si>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</si>
  <si>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</si>
  <si>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</si>
  <si>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</si>
  <si>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</si>
  <si>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</si>
  <si>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</si>
  <si>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</si>
  <si>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</si>
  <si>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</si>
  <si>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</si>
  <si>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</si>
  <si>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</si>
  <si>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</si>
  <si>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</si>
  <si>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</si>
  <si>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</si>
  <si>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</si>
  <si>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</si>
  <si>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</si>
  <si>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</si>
  <si>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</si>
  <si>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</si>
  <si>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</si>
  <si>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</si>
  <si>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</si>
  <si>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</si>
  <si>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</si>
  <si>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</si>
  <si>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</si>
  <si>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</si>
  <si>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</si>
  <si>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</si>
  <si>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</si>
  <si>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</si>
  <si>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</si>
  <si>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</si>
  <si>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</si>
  <si>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</si>
  <si>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</si>
  <si>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</si>
  <si>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</si>
  <si>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</si>
  <si>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</si>
  <si>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</si>
  <si>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</si>
  <si>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</si>
  <si>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</si>
  <si>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</si>
  <si>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</si>
  <si>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</si>
  <si>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</si>
  <si>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</si>
  <si>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</si>
  <si>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</si>
  <si>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</si>
  <si>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</si>
  <si>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</si>
  <si>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</si>
  <si>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</si>
  <si>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</si>
  <si>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</si>
  <si>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</si>
  <si>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</si>
  <si>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</si>
  <si>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</si>
  <si>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</si>
  <si>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</si>
  <si>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</si>
  <si>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</si>
  <si>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</si>
  <si>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</si>
  <si>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</si>
  <si>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</si>
  <si>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</si>
  <si>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</si>
  <si>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</si>
  <si>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</si>
  <si>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</si>
  <si>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</si>
  <si>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</si>
  <si>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</si>
  <si>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</si>
  <si>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</si>
  <si>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</si>
  <si>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</si>
  <si>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</si>
  <si>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</si>
  <si>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</si>
  <si>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</si>
  <si>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</si>
  <si>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</si>
  <si>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</si>
  <si>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</si>
  <si>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</si>
  <si>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</si>
  <si>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</si>
  <si>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</si>
  <si>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</si>
  <si>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</si>
  <si>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</si>
  <si>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</si>
  <si>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</si>
  <si>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</si>
  <si>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</si>
  <si>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</si>
  <si>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</si>
  <si>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</si>
  <si>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</si>
  <si>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</si>
  <si>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</si>
  <si>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</si>
  <si>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</si>
  <si>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</si>
  <si>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</si>
  <si>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</si>
  <si>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</si>
  <si>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</si>
  <si>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</si>
  <si>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</si>
  <si>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</si>
  <si>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</si>
  <si>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</si>
  <si>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</si>
  <si>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</si>
  <si>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</si>
  <si>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</si>
  <si>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</si>
  <si>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</si>
  <si>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</si>
  <si>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</si>
  <si>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</si>
  <si>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</si>
  <si>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</si>
  <si>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</si>
  <si>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</si>
  <si>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</si>
  <si>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</si>
  <si>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</si>
  <si>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</si>
  <si>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</si>
  <si>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</si>
  <si>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</si>
  <si>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</si>
  <si>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</si>
  <si>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</si>
  <si>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</si>
  <si>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</si>
  <si>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</si>
  <si>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</si>
  <si>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</si>
  <si>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</si>
  <si>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</si>
  <si>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</si>
  <si>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</si>
  <si>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</si>
  <si>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</si>
  <si>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</si>
  <si>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</si>
  <si>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</si>
  <si>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</si>
  <si>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</si>
  <si>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</si>
  <si>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</si>
  <si>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</si>
  <si>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</si>
  <si>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</si>
  <si>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</si>
  <si>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</si>
  <si>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</si>
  <si>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</si>
  <si>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</si>
  <si>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</si>
  <si>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</si>
  <si>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</si>
  <si>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</si>
  <si>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</si>
  <si>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</si>
  <si>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</si>
  <si>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</si>
  <si>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</si>
  <si>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</si>
  <si>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</si>
  <si>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</si>
  <si>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</si>
  <si>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</si>
  <si>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</si>
  <si>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</si>
  <si>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</si>
  <si>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</si>
  <si>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</si>
  <si>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</si>
  <si>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</si>
  <si>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</si>
  <si>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</si>
  <si>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</si>
  <si>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</si>
  <si>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</si>
  <si>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</si>
  <si>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</si>
  <si>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</si>
  <si>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</si>
  <si>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</si>
  <si>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</si>
  <si>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</si>
  <si>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</si>
  <si>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</si>
  <si>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</si>
  <si>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</si>
  <si>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</si>
  <si>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</si>
  <si>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</si>
  <si>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</si>
  <si>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</si>
  <si>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</si>
  <si>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</si>
  <si>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</si>
  <si>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</si>
  <si>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</si>
  <si>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</si>
  <si>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</si>
  <si>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</si>
  <si>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</si>
  <si>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</si>
  <si>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</si>
  <si>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</si>
  <si>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</si>
  <si>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</si>
  <si>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</si>
  <si>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</si>
  <si>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</si>
  <si>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</si>
  <si>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</si>
  <si>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</si>
  <si>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</si>
  <si>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</si>
  <si>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</si>
  <si>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</si>
  <si>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</si>
  <si>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</si>
  <si>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</si>
  <si>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</si>
  <si>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</si>
  <si>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</si>
  <si>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</si>
  <si>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</si>
  <si>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</si>
  <si>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</si>
  <si>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</si>
  <si>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</si>
  <si>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</si>
  <si>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</si>
  <si>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</si>
  <si>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</si>
  <si>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</si>
  <si>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</si>
  <si>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</si>
  <si>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</si>
  <si>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</si>
  <si>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</si>
  <si>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</si>
  <si>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</si>
  <si>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</si>
  <si>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</si>
  <si>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</si>
  <si>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</si>
  <si>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</si>
  <si>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</si>
  <si>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</si>
  <si>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</si>
  <si>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</si>
  <si>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</si>
  <si>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</si>
  <si>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</si>
  <si>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</si>
  <si>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</si>
  <si>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</si>
  <si>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</si>
  <si>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</si>
  <si>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</si>
  <si>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</si>
  <si>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</si>
  <si>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</si>
  <si>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</si>
  <si>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</si>
  <si>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</si>
  <si>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</si>
  <si>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</si>
  <si>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</si>
  <si>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</si>
  <si>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</si>
  <si>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</si>
  <si>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</si>
  <si>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</si>
  <si>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</si>
  <si>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</si>
  <si>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</si>
  <si>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</si>
  <si>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</si>
  <si>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</si>
  <si>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</si>
  <si>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</si>
  <si>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</si>
  <si>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</si>
  <si>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</si>
  <si>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</si>
  <si>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</si>
  <si>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</si>
  <si>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</si>
  <si>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</si>
  <si>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</si>
  <si>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</si>
  <si>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</si>
  <si>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</si>
  <si>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</si>
  <si>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</si>
  <si>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</si>
  <si>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</si>
  <si>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</si>
  <si>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</si>
  <si>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</si>
  <si>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</si>
  <si>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</si>
  <si>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</si>
  <si>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</si>
  <si>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</si>
  <si>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</si>
  <si>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</si>
  <si>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</si>
  <si>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</si>
  <si>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</si>
  <si>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</si>
  <si>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</si>
  <si>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</si>
  <si>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</si>
  <si>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</si>
  <si>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</si>
  <si>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</si>
  <si>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</si>
  <si>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</si>
  <si>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</si>
  <si>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</si>
  <si>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</si>
  <si>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</si>
  <si>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</si>
  <si>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</si>
  <si>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</si>
  <si>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</si>
  <si>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</si>
  <si>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</si>
  <si>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</si>
  <si>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</si>
  <si>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</si>
  <si>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</si>
  <si>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</si>
  <si>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</si>
  <si>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</si>
  <si>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</si>
  <si>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</si>
  <si>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</si>
  <si>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</si>
  <si>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</si>
  <si>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</si>
  <si>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</si>
  <si>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</si>
  <si>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</si>
  <si>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</si>
  <si>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</si>
  <si>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</si>
  <si>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</si>
  <si>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</si>
  <si>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</si>
  <si>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</si>
  <si>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</si>
  <si>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</si>
  <si>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</si>
  <si>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</si>
  <si>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</si>
  <si>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</si>
  <si>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</si>
  <si>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</si>
  <si>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</si>
  <si>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</si>
  <si>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</si>
  <si>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</si>
  <si>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</si>
  <si>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</si>
  <si>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</si>
  <si>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</si>
  <si>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</si>
  <si>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</si>
  <si>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</si>
  <si>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</si>
  <si>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</si>
  <si>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</si>
  <si>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</si>
  <si>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</si>
  <si>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</si>
  <si>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</si>
  <si>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</si>
  <si>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</si>
  <si>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</si>
  <si>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</si>
  <si>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</si>
  <si>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</si>
  <si>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</si>
  <si>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</si>
  <si>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</si>
  <si>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</si>
  <si>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</si>
  <si>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</si>
  <si>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</si>
  <si>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</si>
  <si>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</si>
  <si>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</si>
  <si>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</si>
  <si>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</si>
  <si>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</si>
  <si>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</si>
  <si>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</si>
  <si>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</si>
  <si>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</si>
  <si>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</si>
  <si>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</si>
  <si>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</si>
  <si>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</si>
  <si>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</si>
  <si>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</si>
  <si>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</si>
  <si>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</si>
  <si>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</si>
  <si>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</si>
  <si>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</si>
  <si>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</si>
  <si>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</si>
  <si>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</si>
  <si>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</si>
  <si>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</si>
  <si>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</si>
  <si>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</si>
  <si>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</si>
  <si>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</si>
  <si>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</si>
  <si>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</si>
  <si>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</si>
  <si>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</si>
  <si>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</si>
  <si>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</si>
  <si>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</si>
  <si>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</si>
  <si>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</si>
  <si>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</si>
  <si>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</si>
  <si>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</si>
  <si>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</si>
  <si>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</si>
  <si>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</si>
  <si>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</si>
  <si>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</si>
  <si>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</si>
  <si>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</si>
  <si>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</si>
  <si>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</si>
  <si>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</si>
  <si>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</si>
  <si>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</si>
  <si>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</si>
  <si>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</si>
  <si>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</si>
  <si>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</si>
  <si>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</si>
  <si>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</si>
  <si>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</si>
  <si>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</si>
  <si>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</si>
  <si>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</si>
  <si>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</si>
  <si>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</si>
  <si>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</si>
  <si>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</si>
  <si>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</si>
  <si>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</si>
  <si>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</si>
  <si>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</si>
  <si>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</si>
  <si>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</si>
  <si>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</si>
  <si>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</si>
  <si>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</si>
  <si>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</si>
  <si>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</si>
  <si>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</si>
  <si>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</si>
  <si>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</si>
  <si>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</si>
  <si>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</si>
  <si>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</si>
  <si>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</si>
  <si>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</si>
  <si>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</si>
  <si>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</si>
  <si>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</si>
  <si>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</si>
  <si>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</si>
  <si>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</si>
  <si>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</si>
  <si>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</si>
  <si>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</si>
  <si>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</si>
  <si>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</si>
  <si>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</si>
  <si>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</si>
  <si>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</si>
  <si>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</si>
  <si>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</si>
  <si>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</si>
  <si>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</si>
  <si>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</si>
  <si>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</si>
  <si>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</si>
  <si>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</si>
  <si>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</si>
  <si>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</si>
  <si>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</si>
  <si>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</si>
  <si>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</si>
  <si>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</si>
  <si>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</si>
  <si>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</si>
  <si>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</si>
  <si>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</si>
  <si>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</si>
  <si>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</si>
  <si>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</si>
  <si>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</si>
  <si>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</si>
  <si>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</si>
  <si>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</si>
  <si>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</si>
  <si>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</si>
  <si>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</si>
  <si>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</si>
  <si>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</si>
  <si>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</si>
  <si>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</si>
  <si>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</si>
  <si>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</si>
  <si>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</si>
  <si>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</si>
  <si>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</si>
  <si>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</si>
  <si>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</si>
  <si>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</si>
  <si>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</si>
  <si>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</si>
  <si>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</si>
  <si>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</si>
  <si>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</si>
  <si>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</si>
  <si>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</si>
  <si>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</si>
  <si>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</si>
  <si>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</si>
  <si>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</si>
  <si>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</si>
  <si>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</si>
  <si>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</si>
  <si>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</si>
  <si>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</si>
  <si>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</si>
  <si>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</si>
  <si>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</si>
  <si>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</si>
  <si>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</si>
  <si>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</si>
  <si>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</si>
  <si>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</si>
  <si>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</si>
  <si>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</si>
  <si>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</si>
  <si>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</si>
  <si>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</si>
  <si>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</si>
  <si>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</si>
  <si>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</si>
  <si>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</si>
  <si>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</si>
  <si>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</si>
  <si>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</si>
  <si>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</si>
  <si>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</si>
  <si>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</si>
  <si>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</si>
  <si>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</si>
  <si>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</si>
  <si>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</si>
  <si>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</si>
  <si>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</si>
  <si>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</si>
  <si>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</si>
  <si>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</si>
  <si>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</si>
  <si>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</si>
  <si>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</si>
  <si>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</si>
  <si>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</si>
  <si>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</si>
  <si>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</si>
  <si>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</si>
  <si>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</si>
  <si>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</si>
  <si>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</si>
  <si>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</si>
  <si>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</si>
  <si>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</si>
  <si>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</si>
  <si>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</si>
  <si>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</si>
  <si>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</si>
  <si>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</si>
  <si>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</si>
  <si>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</si>
  <si>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</si>
  <si>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</si>
  <si>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</si>
  <si>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</si>
  <si>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</si>
  <si>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</si>
  <si>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</si>
  <si>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</si>
  <si>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</si>
  <si>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</si>
  <si>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</si>
  <si>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</si>
  <si>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</si>
  <si>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</si>
  <si>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</si>
  <si>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</si>
  <si>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</si>
  <si>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</si>
  <si>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</si>
  <si>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</si>
  <si>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</si>
  <si>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</si>
  <si>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</si>
  <si>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</si>
  <si>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</si>
  <si>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</si>
  <si>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</si>
  <si>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</si>
  <si>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</si>
  <si>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</si>
  <si>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</si>
  <si>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</si>
  <si>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</si>
  <si>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</si>
  <si>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</si>
  <si>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</si>
  <si>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</si>
  <si>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</si>
  <si>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</si>
  <si>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</si>
  <si>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</si>
  <si>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</si>
  <si>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</si>
  <si>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</si>
  <si>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</si>
  <si>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</si>
  <si>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</si>
  <si>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</si>
  <si>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</si>
  <si>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</si>
  <si>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</si>
  <si>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</si>
  <si>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</si>
  <si>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</si>
  <si>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</si>
  <si>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</si>
  <si>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</si>
  <si>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</si>
  <si>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</si>
  <si>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</si>
  <si>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</si>
  <si>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</si>
  <si>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</si>
  <si>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</si>
  <si>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</si>
  <si>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</si>
  <si>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</si>
  <si>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</si>
  <si>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</si>
  <si>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</si>
  <si>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</si>
  <si>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</si>
  <si>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</si>
  <si>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</si>
  <si>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</si>
  <si>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</si>
  <si>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</si>
  <si>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</si>
  <si>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</si>
  <si>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</si>
  <si>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</si>
  <si>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</si>
  <si>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</si>
  <si>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</si>
  <si>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</si>
  <si>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</si>
  <si>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</si>
  <si>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</si>
  <si>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</si>
  <si>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</si>
  <si>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</si>
  <si>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</si>
  <si>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</si>
  <si>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</si>
  <si>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</si>
  <si>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</si>
  <si>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</si>
  <si>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</si>
  <si>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</si>
  <si>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</si>
  <si>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</si>
  <si>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</si>
  <si>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</si>
  <si>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</si>
  <si>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</si>
  <si>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</si>
  <si>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</si>
  <si>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</si>
  <si>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</si>
  <si>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</si>
  <si>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</si>
  <si>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</si>
  <si>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</si>
  <si>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</si>
  <si>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</si>
  <si>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</si>
  <si>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</si>
  <si>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</si>
  <si>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</si>
  <si>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</si>
  <si>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</si>
  <si>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</si>
  <si>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</si>
  <si>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</si>
  <si>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</si>
  <si>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</si>
  <si>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</si>
  <si>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</si>
  <si>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</si>
  <si>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</si>
  <si>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</si>
  <si>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</si>
  <si>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</si>
  <si>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</si>
  <si>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</si>
  <si>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</si>
  <si>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</si>
  <si>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</si>
  <si>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</si>
  <si>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</si>
  <si>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</si>
  <si>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</si>
  <si>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</si>
  <si>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</si>
  <si>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</si>
  <si>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</si>
  <si>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</si>
  <si>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</si>
  <si>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</si>
  <si>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</si>
  <si>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</si>
  <si>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</si>
  <si>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</si>
  <si>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</si>
  <si>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</si>
  <si>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</si>
  <si>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</si>
  <si>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</si>
  <si>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</si>
  <si>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</si>
  <si>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</si>
  <si>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</si>
  <si>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</si>
  <si>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</si>
  <si>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</si>
  <si>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</si>
  <si>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</si>
  <si>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</si>
  <si>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</si>
  <si>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</si>
  <si>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</si>
  <si>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</si>
  <si>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</si>
  <si>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</si>
  <si>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</si>
  <si>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</si>
  <si>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</si>
  <si>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</si>
  <si>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</si>
  <si>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</si>
  <si>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</si>
  <si>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</si>
  <si>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</si>
  <si>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</si>
  <si>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</si>
  <si>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</si>
  <si>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</si>
  <si>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</si>
  <si>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</si>
  <si>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</si>
  <si>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</si>
  <si>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</si>
  <si>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</si>
  <si>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</si>
  <si>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</si>
  <si>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</si>
  <si>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</si>
  <si>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</si>
  <si>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</si>
  <si>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</si>
  <si>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</si>
  <si>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</si>
  <si>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</si>
  <si>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</si>
  <si>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</si>
  <si>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</si>
  <si>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</si>
  <si>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</si>
  <si>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</si>
  <si>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</si>
  <si>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</si>
  <si>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</si>
  <si>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</si>
  <si>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</si>
  <si>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</si>
  <si>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</si>
  <si>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</si>
  <si>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</si>
  <si>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</si>
  <si>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</si>
  <si>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</si>
  <si>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</si>
  <si>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</si>
  <si>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</si>
  <si>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</si>
  <si>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</si>
  <si>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</si>
  <si>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</si>
  <si>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</si>
  <si>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</si>
  <si>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</si>
  <si>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</si>
  <si>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</si>
  <si>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</si>
  <si>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</si>
  <si>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</si>
  <si>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</si>
  <si>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</si>
  <si>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</si>
  <si>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</si>
  <si>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</si>
  <si>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</si>
  <si>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</si>
  <si>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</si>
  <si>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</si>
  <si>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</si>
  <si>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</si>
  <si>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</si>
  <si>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</si>
  <si>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</si>
  <si>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</si>
  <si>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</si>
  <si>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</si>
  <si>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</si>
  <si>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</si>
  <si>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</si>
  <si>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</si>
  <si>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</si>
  <si>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</si>
  <si>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</si>
  <si>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</si>
  <si>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</si>
  <si>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</si>
  <si>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</si>
  <si>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</si>
  <si>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</si>
  <si>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</si>
  <si>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</si>
  <si>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</si>
  <si>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</si>
  <si>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</si>
  <si>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</si>
  <si>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</si>
  <si>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</si>
  <si>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</si>
  <si>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</si>
  <si>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</si>
  <si>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</si>
  <si>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</si>
  <si>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</si>
  <si>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</si>
  <si>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</si>
  <si>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</si>
  <si>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</si>
  <si>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</si>
  <si>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</si>
  <si>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</si>
  <si>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</si>
  <si>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</si>
  <si>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</si>
  <si>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</si>
  <si>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</si>
  <si>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</si>
  <si>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</si>
  <si>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</si>
  <si>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</si>
  <si>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</si>
  <si>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</si>
  <si>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</si>
  <si>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</si>
  <si>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</si>
  <si>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</si>
  <si>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</si>
  <si>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</si>
  <si>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</si>
  <si>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</si>
  <si>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</si>
  <si>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</si>
  <si>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</si>
  <si>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</si>
  <si>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</si>
  <si>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</si>
  <si>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</si>
  <si>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</si>
  <si>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</si>
  <si>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</si>
  <si>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</si>
  <si>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</si>
  <si>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</si>
  <si>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</si>
  <si>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</si>
  <si>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</si>
  <si>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</si>
  <si>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</si>
  <si>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</si>
  <si>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</si>
  <si>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</si>
  <si>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</si>
  <si>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</si>
  <si>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</si>
  <si>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</si>
  <si>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</si>
  <si>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</si>
  <si>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</si>
  <si>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</si>
  <si>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</si>
  <si>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</si>
  <si>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</si>
  <si>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</si>
  <si>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</si>
  <si>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</si>
  <si>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</si>
  <si>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</si>
  <si>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</si>
  <si>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</si>
  <si>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</si>
  <si>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</si>
  <si>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</si>
  <si>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</si>
  <si>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</si>
  <si>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</si>
  <si>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</si>
  <si>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</si>
  <si>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</si>
  <si>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</si>
  <si>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</si>
  <si>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</si>
  <si>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</si>
  <si>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</si>
  <si>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</si>
  <si>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</si>
  <si>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</si>
  <si>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</si>
  <si>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</si>
  <si>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</si>
  <si>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</si>
  <si>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</si>
  <si>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</si>
  <si>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</si>
  <si>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</si>
  <si>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</si>
  <si>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</si>
  <si>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</si>
  <si>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</si>
  <si>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</si>
  <si>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</si>
  <si>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</si>
  <si>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</si>
  <si>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</si>
  <si>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</si>
  <si>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</si>
  <si>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</si>
  <si>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</si>
  <si>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</si>
  <si>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</si>
  <si>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</si>
  <si>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</si>
  <si>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</si>
  <si>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</si>
  <si>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</si>
  <si>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</si>
  <si>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</si>
  <si>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</si>
  <si>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</si>
  <si>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</si>
  <si>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</si>
  <si>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</si>
  <si>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</si>
  <si>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</si>
  <si>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</si>
  <si>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</si>
  <si>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</si>
  <si>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</si>
  <si>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</si>
  <si>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</si>
  <si>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</si>
  <si>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</si>
  <si>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</si>
  <si>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</si>
  <si>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</si>
  <si>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</si>
  <si>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</si>
  <si>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</si>
  <si>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</si>
  <si>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</si>
  <si>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</si>
  <si>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</si>
  <si>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</si>
  <si>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</si>
  <si>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</si>
  <si>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</si>
  <si>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</si>
  <si>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</si>
  <si>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</si>
  <si>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</si>
  <si>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</si>
  <si>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</si>
  <si>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</si>
  <si>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</si>
  <si>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</si>
  <si>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</si>
  <si>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</si>
  <si>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</si>
  <si>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</si>
  <si>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</si>
  <si>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</si>
  <si>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</si>
  <si>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</si>
  <si>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</si>
  <si>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</si>
  <si>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</si>
  <si>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</si>
  <si>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</si>
  <si>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</si>
  <si>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</si>
  <si>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</si>
  <si>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</si>
  <si>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</si>
  <si>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</si>
  <si>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</si>
  <si>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</si>
  <si>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</si>
  <si>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</si>
  <si>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</si>
  <si>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</si>
  <si>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</si>
  <si>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</si>
  <si>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</si>
  <si>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</si>
  <si>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</si>
  <si>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</si>
  <si>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</si>
  <si>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</si>
  <si>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</si>
  <si>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</si>
  <si>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</si>
  <si>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</si>
  <si>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</si>
  <si>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</si>
  <si>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</si>
  <si>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</si>
  <si>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</si>
  <si>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</si>
  <si>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</si>
  <si>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</si>
  <si>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</si>
  <si>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</si>
  <si>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</si>
  <si>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</si>
  <si>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</si>
  <si>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</si>
  <si>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</si>
  <si>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</si>
  <si>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</si>
  <si>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</si>
  <si>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</si>
  <si>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</si>
  <si>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</si>
  <si>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</si>
  <si>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</si>
  <si>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</si>
  <si>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</si>
  <si>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</si>
  <si>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</si>
  <si>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</si>
  <si>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</si>
  <si>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</si>
  <si>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</si>
  <si>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</si>
  <si>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</si>
  <si>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</si>
  <si>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</si>
  <si>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</si>
  <si>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</si>
  <si>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</si>
  <si>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</si>
  <si>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</si>
  <si>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</si>
  <si>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</si>
  <si>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</si>
  <si>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</si>
  <si>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</si>
  <si>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</si>
  <si>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</si>
  <si>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</si>
  <si>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</si>
  <si>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</si>
  <si>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</si>
  <si>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</si>
  <si>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</si>
  <si>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</si>
  <si>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</si>
  <si>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</si>
  <si>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</si>
  <si>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</si>
  <si>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</si>
  <si>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</si>
  <si>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</si>
  <si>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</si>
  <si>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</si>
  <si>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</si>
  <si>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</si>
  <si>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</si>
  <si>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</si>
  <si>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</si>
  <si>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</si>
  <si>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</si>
  <si>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</si>
  <si>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</si>
  <si>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</si>
  <si>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</si>
  <si>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</si>
  <si>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</si>
  <si>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</si>
  <si>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</si>
  <si>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</si>
  <si>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</si>
  <si>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</si>
  <si>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</si>
  <si>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</si>
  <si>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</si>
  <si>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</si>
  <si>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</si>
  <si>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</si>
  <si>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</si>
  <si>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</si>
  <si>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</si>
  <si>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</si>
  <si>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</si>
  <si>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</si>
  <si>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</si>
  <si>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</si>
  <si>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</si>
  <si>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</si>
  <si>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</si>
  <si>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</si>
  <si>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</si>
  <si>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</si>
  <si>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</si>
  <si>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</si>
  <si>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</si>
  <si>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</si>
  <si>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</si>
  <si>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</si>
  <si>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</si>
  <si>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</si>
  <si>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</si>
  <si>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</si>
  <si>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</si>
  <si>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</si>
  <si>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</si>
  <si>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</si>
  <si>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</si>
  <si>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</si>
  <si>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</si>
  <si>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</si>
  <si>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</si>
  <si>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</si>
  <si>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</si>
  <si>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</si>
  <si>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</si>
  <si>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</si>
  <si>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</si>
  <si>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</si>
  <si>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</si>
  <si>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</si>
  <si>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</si>
  <si>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</si>
  <si>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</si>
  <si>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</si>
  <si>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</si>
  <si>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</si>
  <si>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</si>
  <si>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</si>
  <si>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</si>
  <si>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</si>
  <si>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</si>
  <si>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</si>
  <si>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</si>
  <si>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</si>
  <si>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</si>
  <si>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</si>
  <si>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</si>
  <si>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</si>
  <si>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</si>
  <si>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</si>
  <si>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</si>
  <si>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</si>
  <si>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</si>
  <si>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</si>
  <si>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</si>
  <si>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</si>
  <si>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</si>
  <si>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</si>
  <si>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</si>
  <si>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</si>
  <si>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</si>
  <si>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</si>
  <si>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</si>
  <si>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</si>
  <si>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</si>
  <si>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</si>
  <si>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</si>
  <si>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</si>
  <si>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</si>
  <si>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</si>
  <si>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</si>
  <si>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</si>
  <si>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</si>
  <si>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</si>
  <si>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</si>
  <si>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</si>
  <si>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</si>
  <si>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</si>
  <si>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</si>
  <si>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</si>
  <si>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</si>
  <si>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</si>
  <si>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</si>
  <si>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</si>
  <si>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</si>
  <si>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</si>
  <si>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</si>
  <si>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</si>
  <si>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</si>
  <si>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</si>
  <si>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</si>
  <si>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</si>
  <si>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</si>
  <si>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</si>
  <si>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</si>
  <si>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</si>
  <si>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</si>
  <si>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</si>
  <si>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</si>
  <si>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</si>
  <si>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</si>
  <si>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</si>
  <si>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</si>
  <si>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</si>
  <si>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</si>
  <si>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</si>
  <si>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</si>
  <si>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</si>
  <si>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</si>
  <si>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</si>
  <si>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</si>
  <si>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</si>
  <si>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</si>
  <si>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</si>
  <si>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</si>
  <si>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</si>
  <si>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</si>
  <si>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</si>
  <si>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</si>
  <si>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</si>
  <si>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</si>
  <si>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</si>
  <si>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</si>
  <si>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</si>
  <si>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</si>
  <si>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</si>
  <si>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</si>
  <si>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</si>
  <si>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</si>
  <si>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</si>
  <si>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</si>
  <si>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</si>
  <si>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</si>
  <si>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</si>
  <si>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</si>
  <si>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</si>
  <si>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</si>
  <si>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</si>
  <si>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</si>
  <si>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</si>
  <si>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</si>
  <si>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</si>
  <si>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</si>
  <si>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</si>
  <si>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</si>
  <si>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</si>
  <si>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</si>
  <si>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</si>
  <si>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</si>
  <si>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</si>
  <si>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</si>
  <si>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</si>
  <si>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</si>
  <si>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</si>
  <si>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</si>
  <si>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</si>
  <si>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</si>
  <si>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</si>
  <si>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</si>
  <si>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</si>
  <si>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</si>
  <si>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</si>
  <si>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</si>
  <si>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</si>
  <si>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</si>
  <si>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</si>
  <si>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</si>
  <si>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</si>
  <si>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</si>
  <si>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</si>
  <si>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</si>
  <si>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</si>
  <si>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</si>
  <si>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</si>
  <si>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</si>
  <si>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</si>
  <si>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</si>
  <si>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</si>
  <si>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</si>
  <si>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</si>
  <si>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</si>
  <si>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</si>
  <si>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</si>
  <si>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</si>
  <si>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</si>
  <si>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</si>
  <si>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</si>
  <si>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</si>
  <si>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</si>
  <si>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</si>
  <si>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</si>
  <si>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</si>
  <si>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</si>
  <si>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</si>
  <si>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</si>
  <si>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</si>
  <si>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</si>
  <si>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</si>
  <si>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</si>
  <si>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</si>
  <si>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</si>
  <si>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</si>
  <si>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</si>
  <si>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</si>
  <si>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</si>
  <si>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</si>
  <si>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</si>
  <si>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</si>
  <si>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</si>
  <si>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</si>
  <si>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</si>
  <si>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</si>
  <si>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</si>
  <si>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</si>
  <si>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</si>
  <si>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</si>
  <si>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</si>
  <si>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</si>
  <si>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</si>
  <si>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</si>
  <si>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</si>
  <si>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</si>
  <si>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</si>
  <si>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</si>
  <si>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</si>
  <si>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</si>
  <si>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</si>
  <si>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</si>
  <si>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</si>
  <si>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</si>
  <si>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</si>
  <si>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</si>
  <si>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</si>
  <si>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</si>
  <si>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</si>
  <si>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</si>
  <si>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</si>
  <si>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</si>
  <si>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</si>
  <si>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</si>
  <si>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</si>
  <si>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</si>
  <si>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</si>
  <si>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</si>
  <si>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</si>
  <si>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</si>
  <si>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</si>
  <si>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</si>
  <si>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</si>
  <si>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</si>
  <si>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</si>
  <si>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</si>
  <si>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</si>
  <si>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</si>
  <si>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</si>
  <si>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</si>
  <si>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</si>
  <si>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</si>
  <si>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</si>
  <si>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</si>
  <si>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</si>
  <si>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</si>
  <si>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</si>
  <si>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</si>
  <si>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</si>
  <si>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</si>
  <si>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</si>
  <si>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</si>
  <si>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</si>
  <si>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</si>
  <si>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</si>
  <si>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</si>
  <si>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</si>
  <si>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</si>
  <si>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</si>
  <si>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</si>
  <si>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</si>
  <si>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</si>
  <si>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</si>
  <si>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</si>
  <si>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</si>
  <si>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</si>
  <si>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</si>
  <si>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</si>
  <si>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</si>
  <si>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</si>
  <si>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</si>
  <si>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</si>
  <si>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</si>
  <si>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</si>
  <si>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</si>
  <si>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</si>
  <si>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</si>
  <si>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</si>
  <si>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</si>
  <si>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</si>
  <si>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</si>
  <si>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</si>
  <si>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</si>
  <si>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</si>
  <si>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</si>
  <si>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</si>
  <si>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</si>
  <si>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</si>
  <si>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</si>
  <si>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</si>
  <si>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</si>
  <si>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</si>
  <si>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</si>
  <si>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</si>
  <si>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</si>
  <si>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</si>
  <si>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</si>
  <si>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</si>
  <si>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</si>
  <si>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</si>
  <si>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</si>
  <si>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</si>
  <si>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</si>
  <si>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</si>
  <si>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</si>
  <si>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</si>
  <si>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</si>
  <si>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</si>
  <si>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</si>
  <si>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</si>
  <si>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</si>
  <si>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</si>
  <si>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</si>
  <si>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</si>
  <si>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</si>
  <si>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</si>
  <si>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</si>
  <si>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</si>
  <si>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</si>
  <si>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</si>
  <si>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</si>
  <si>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</si>
  <si>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</si>
  <si>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</si>
  <si>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</si>
  <si>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</si>
  <si>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</si>
  <si>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</si>
  <si>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</si>
  <si>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</si>
  <si>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</si>
  <si>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</si>
  <si>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</si>
  <si>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</si>
  <si>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</si>
  <si>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</si>
  <si>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</si>
  <si>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</si>
  <si>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</si>
  <si>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</si>
  <si>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</si>
  <si>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</si>
  <si>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</si>
  <si>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</si>
  <si>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</si>
  <si>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</si>
  <si>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</si>
  <si>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</si>
  <si>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</si>
  <si>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</si>
  <si>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</si>
  <si>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</si>
  <si>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</si>
  <si>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</si>
  <si>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</si>
  <si>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</si>
  <si>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</si>
  <si>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</si>
  <si>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</si>
  <si>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</si>
  <si>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</si>
  <si>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2021-70-10001726</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</si>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</sst>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70" zoomScaleNormal="7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2" t="str">
        <f>HYPERLINK("#MI_Oferente_Singular!A114","CAPACIDAD RESIDUAL")</f>
        <v>CAPACIDAD RESIDUAL</v>
      </c>
      <c r="F8" s="243"/>
      <c r="G8" s="24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2" t="str">
        <f>HYPERLINK("#MI_Oferente_Singular!A162","TALENTO HUMANO")</f>
        <v>TALENTO HUMANO</v>
      </c>
      <c r="F9" s="243"/>
      <c r="G9" s="24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2" t="str">
        <f>HYPERLINK("#MI_Oferente_Singular!F162","INFRAESTRUCTURA")</f>
        <v>INFRAESTRUCTURA</v>
      </c>
      <c r="F10" s="243"/>
      <c r="G10" s="24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2684</v>
      </c>
      <c r="D15" s="35"/>
      <c r="E15" s="35"/>
      <c r="F15" s="5"/>
      <c r="G15" s="32" t="s">
        <v>1168</v>
      </c>
      <c r="H15" s="103" t="s">
        <v>453</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245"/>
      <c r="I20" s="145" t="s">
        <v>453</v>
      </c>
      <c r="J20" s="146" t="s">
        <v>978</v>
      </c>
      <c r="K20" s="147">
        <v>2807863021</v>
      </c>
      <c r="L20" s="148">
        <v>44194</v>
      </c>
      <c r="M20" s="148">
        <v>44561</v>
      </c>
      <c r="N20" s="132">
        <f>+(M20-L20)/30</f>
        <v>12.233333333333333</v>
      </c>
      <c r="O20" s="135"/>
      <c r="U20" s="131"/>
      <c r="V20" s="105">
        <f ca="1">NOW()</f>
        <v>44188.71186087963</v>
      </c>
      <c r="W20" s="105">
        <f ca="1">NOW()</f>
        <v>44188.71186087963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FUNDACION PARA EL DESARROLLO SOCIAL Y COMUNITARIO</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2682</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2685</v>
      </c>
      <c r="E48" s="142">
        <v>40557</v>
      </c>
      <c r="F48" s="142">
        <v>40908</v>
      </c>
      <c r="G48" s="156">
        <f>IF(AND(E48&lt;&gt;"",F48&lt;&gt;""),((F48-E48)/30),"")</f>
        <v>11.7</v>
      </c>
      <c r="H48" s="176" t="s">
        <v>2690</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2691</v>
      </c>
      <c r="E49" s="142">
        <v>40945</v>
      </c>
      <c r="F49" s="142">
        <v>41274</v>
      </c>
      <c r="G49" s="156">
        <f t="shared" ref="G49:G50" si="2">IF(AND(E49&lt;&gt;"",F49&lt;&gt;""),((F49-E49)/30),"")</f>
        <v>10.966666666666667</v>
      </c>
      <c r="H49" s="176" t="s">
        <v>2692</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2693</v>
      </c>
      <c r="E50" s="142">
        <v>41663</v>
      </c>
      <c r="F50" s="142">
        <v>42034</v>
      </c>
      <c r="G50" s="156">
        <f t="shared" si="2"/>
        <v>12.366666666666667</v>
      </c>
      <c r="H50" s="176" t="s">
        <v>2694</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2686</v>
      </c>
      <c r="E51" s="142">
        <v>42674</v>
      </c>
      <c r="F51" s="142">
        <v>43312</v>
      </c>
      <c r="G51" s="156">
        <f t="shared" ref="G51:G107" si="3">IF(AND(E51&lt;&gt;"",F51&lt;&gt;""),((F51-E51)/30),"")</f>
        <v>21.266666666666666</v>
      </c>
      <c r="H51" s="176" t="s">
        <v>2687</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2688</v>
      </c>
      <c r="E52" s="142">
        <v>43486</v>
      </c>
      <c r="F52" s="142">
        <v>43822</v>
      </c>
      <c r="G52" s="156">
        <f t="shared" si="3"/>
        <v>11.2</v>
      </c>
      <c r="H52" s="176" t="s">
        <v>2676</v>
      </c>
      <c r="I52" s="113" t="s">
        <v>453</v>
      </c>
      <c r="J52" s="113" t="s">
        <v>975</v>
      </c>
      <c r="K52" s="121">
        <v>949242995</v>
      </c>
      <c r="L52" s="122"/>
      <c r="M52" s="117">
        <v>1</v>
      </c>
      <c r="N52" s="122" t="s">
        <v>27</v>
      </c>
      <c r="O52" s="122" t="s">
        <v>2689</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2689</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3"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0"/>
      <c r="Z178" s="161" t="str">
        <f>IF(Y178&gt;0,SUM(E180+Y178),"")</f>
        <v/>
      </c>
      <c r="AA178" s="19"/>
      <c r="AB178" s="19"/>
    </row>
    <row r="179" spans="1:28" ht="23.25" x14ac:dyDescent="0.25">
      <c r="A179" s="9"/>
      <c r="B179" s="193" t="s">
        <v>2669</v>
      </c>
      <c r="C179" s="193"/>
      <c r="D179" s="193"/>
      <c r="E179" s="167">
        <v>0.02</v>
      </c>
      <c r="F179" s="166">
        <v>1E-3</v>
      </c>
      <c r="G179" s="161">
        <f>IF(F179&gt;0,SUM(E179+F179),"")</f>
        <v>2.1000000000000001E-2</v>
      </c>
      <c r="H179" s="5"/>
      <c r="I179" s="193" t="s">
        <v>2671</v>
      </c>
      <c r="J179" s="193"/>
      <c r="K179" s="193"/>
      <c r="L179" s="193"/>
      <c r="M179" s="168">
        <v>0.02</v>
      </c>
      <c r="O179" s="8"/>
      <c r="Q179" s="19"/>
      <c r="R179" s="155">
        <f>IF(M179&gt;0,SUM(L179+M179),"")</f>
        <v>0.02</v>
      </c>
      <c r="T179" s="19"/>
      <c r="U179" s="239" t="s">
        <v>1166</v>
      </c>
      <c r="V179" s="239"/>
      <c r="W179" s="239"/>
      <c r="X179" s="24">
        <v>0.02</v>
      </c>
      <c r="Y179" s="160"/>
      <c r="Z179" s="161" t="str">
        <f>IF(Y179&gt;0,SUM(E181+Y179),"")</f>
        <v/>
      </c>
      <c r="AA179" s="19"/>
      <c r="AB179" s="19"/>
    </row>
    <row r="180" spans="1:28" ht="23.25" hidden="1" x14ac:dyDescent="0.25">
      <c r="A180" s="9"/>
      <c r="B180" s="179"/>
      <c r="C180" s="179"/>
      <c r="D180" s="179"/>
      <c r="E180" s="165"/>
      <c r="H180" s="5"/>
      <c r="I180" s="179"/>
      <c r="J180" s="179"/>
      <c r="K180" s="179"/>
      <c r="L180" s="179"/>
      <c r="M180" s="5"/>
      <c r="O180" s="8"/>
      <c r="Q180" s="19"/>
      <c r="R180" s="155" t="str">
        <f>IF(S180&gt;0,SUM(L180+S180),"")</f>
        <v/>
      </c>
      <c r="S180" s="160"/>
      <c r="T180" s="19"/>
      <c r="U180" s="239" t="s">
        <v>1167</v>
      </c>
      <c r="V180" s="239"/>
      <c r="W180" s="239"/>
      <c r="X180" s="24">
        <v>0.03</v>
      </c>
      <c r="Y180" s="160"/>
      <c r="Z180" s="161" t="str">
        <f>IF(Y180&gt;0,SUM(E182+Y180),"")</f>
        <v/>
      </c>
      <c r="AA180" s="19"/>
      <c r="AB180" s="19"/>
    </row>
    <row r="181" spans="1:28" ht="23.25" hidden="1" x14ac:dyDescent="0.25">
      <c r="A181" s="9"/>
      <c r="B181" s="179"/>
      <c r="C181" s="179"/>
      <c r="D181" s="179"/>
      <c r="E181" s="165"/>
      <c r="H181" s="5"/>
      <c r="I181" s="179"/>
      <c r="J181" s="179"/>
      <c r="K181" s="179"/>
      <c r="L181" s="17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9"/>
      <c r="C182" s="179"/>
      <c r="D182" s="179"/>
      <c r="E182" s="165"/>
      <c r="H182" s="5"/>
      <c r="I182" s="179"/>
      <c r="J182" s="179"/>
      <c r="K182" s="179"/>
      <c r="L182" s="17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58965123.441000007</v>
      </c>
      <c r="F185" s="92"/>
      <c r="G185" s="93"/>
      <c r="H185" s="88"/>
      <c r="I185" s="90" t="s">
        <v>2627</v>
      </c>
      <c r="J185" s="162">
        <f>+SUM(M179:M183)</f>
        <v>0.02</v>
      </c>
      <c r="K185" s="238" t="s">
        <v>2628</v>
      </c>
      <c r="L185" s="238"/>
      <c r="M185" s="94">
        <f>+J185*(SUM(K20:K35))</f>
        <v>56157260.420000002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7" t="s">
        <v>2636</v>
      </c>
      <c r="C192" s="197"/>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2020-12-23T21:32:31Z</cp:lastPrinted>
  <dcterms:created xsi:type="dcterms:W3CDTF">2020-10-14T21:57:42Z</dcterms:created>
  <dcterms:modified xsi:type="dcterms:W3CDTF">2020-12-23T22:05:18Z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