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04 - OVEJ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<sst xmlns="http://schemas.openxmlformats.org/spreadsheetml/2006/main" count="3030" uniqueCount="2685">
  <si>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</si>
  <si>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</si>
  <si>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</si>
  <si>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</si>
  <si>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</si>
  <si>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</si>
  <si>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</si>
  <si>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</si>
  <si>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</si>
  <si>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</si>
  <si>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</si>
  <si>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</si>
  <si>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</si>
  <si>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</si>
  <si>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</si>
  <si>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</si>
  <si>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</si>
  <si>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</si>
  <si>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</si>
  <si>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</si>
  <si>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</si>
  <si>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</si>
  <si>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</si>
  <si>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</si>
  <si>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</si>
  <si>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</si>
  <si>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</si>
  <si>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</si>
  <si>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</si>
  <si>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</si>
  <si>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</si>
  <si>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</si>
  <si>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</si>
  <si>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</si>
  <si>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</si>
  <si>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</si>
  <si>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</si>
  <si>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</si>
  <si>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</si>
  <si>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</si>
  <si>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</si>
  <si>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</si>
  <si>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</si>
  <si>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</si>
  <si>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</si>
  <si>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</si>
  <si>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</si>
  <si>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</si>
  <si>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</si>
  <si>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</si>
  <si>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</si>
  <si>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</si>
  <si>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</si>
  <si>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</si>
  <si>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</si>
  <si>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</si>
  <si>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</si>
  <si>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</si>
  <si>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</si>
  <si>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</si>
  <si>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</si>
  <si>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</si>
  <si>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</si>
  <si>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</si>
  <si>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</si>
  <si>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</si>
  <si>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</si>
  <si>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</si>
  <si>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</si>
  <si>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</si>
  <si>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</si>
  <si>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</si>
  <si>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</si>
  <si>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</si>
  <si>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</si>
  <si>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</si>
  <si>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</si>
  <si>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</si>
  <si>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</si>
  <si>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</si>
  <si>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</si>
  <si>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</si>
  <si>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</si>
  <si>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</si>
  <si>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</si>
  <si>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</si>
  <si>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</si>
  <si>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</si>
  <si>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</si>
  <si>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</si>
  <si>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</si>
  <si>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</si>
  <si>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</si>
  <si>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</si>
  <si>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</si>
  <si>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</si>
  <si>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</si>
  <si>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</si>
  <si>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</si>
  <si>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</si>
  <si>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</si>
  <si>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</si>
  <si>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</si>
  <si>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</si>
  <si>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</si>
  <si>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</si>
  <si>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</si>
  <si>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</si>
  <si>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</si>
  <si>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</si>
  <si>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</si>
  <si>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</si>
  <si>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</si>
  <si>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</si>
  <si>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</si>
  <si>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</si>
  <si>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</si>
  <si>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</si>
  <si>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</si>
  <si>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</si>
  <si>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</si>
  <si>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</si>
  <si>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</si>
  <si>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</si>
  <si>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</si>
  <si>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</si>
  <si>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</si>
  <si>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</si>
  <si>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</si>
  <si>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</si>
  <si>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</si>
  <si>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</si>
  <si>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</si>
  <si>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</si>
  <si>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</si>
  <si>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</si>
  <si>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</si>
  <si>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</si>
  <si>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</si>
  <si>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</si>
  <si>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</si>
  <si>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</si>
  <si>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</si>
  <si>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</si>
  <si>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</si>
  <si>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</si>
  <si>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</si>
  <si>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</si>
  <si>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</si>
  <si>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</si>
  <si>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</si>
  <si>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</si>
  <si>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</si>
  <si>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</si>
  <si>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</si>
  <si>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</si>
  <si>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</si>
  <si>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</si>
  <si>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</si>
  <si>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</si>
  <si>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</si>
  <si>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</si>
  <si>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</si>
  <si>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</si>
  <si>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</si>
  <si>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</si>
  <si>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</si>
  <si>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</si>
  <si>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</si>
  <si>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</si>
  <si>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</si>
  <si>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</si>
  <si>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</si>
  <si>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</si>
  <si>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</si>
  <si>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</si>
  <si>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</si>
  <si>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</si>
  <si>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</si>
  <si>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</si>
  <si>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</si>
  <si>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</si>
  <si>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</si>
  <si>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</si>
  <si>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</si>
  <si>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</si>
  <si>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</si>
  <si>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</si>
  <si>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</si>
  <si>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</si>
  <si>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</si>
  <si>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</si>
  <si>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</si>
  <si>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</si>
  <si>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</si>
  <si>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</si>
  <si>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</si>
  <si>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</si>
  <si>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</si>
  <si>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</si>
  <si>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</si>
  <si>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</si>
  <si>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</si>
  <si>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</si>
  <si>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</si>
  <si>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</si>
  <si>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</si>
  <si>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</si>
  <si>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</si>
  <si>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</si>
  <si>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</si>
  <si>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</si>
  <si>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</si>
  <si>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</si>
  <si>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</si>
  <si>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</si>
  <si>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</si>
  <si>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</si>
  <si>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</si>
  <si>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</si>
  <si>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</si>
  <si>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</si>
  <si>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</si>
  <si>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</si>
  <si>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</si>
  <si>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</si>
  <si>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</si>
  <si>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</si>
  <si>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</si>
  <si>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</si>
  <si>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</si>
  <si>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</si>
  <si>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</si>
  <si>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</si>
  <si>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</si>
  <si>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</si>
  <si>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</si>
  <si>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</si>
  <si>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</si>
  <si>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</si>
  <si>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</si>
  <si>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</si>
  <si>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</si>
  <si>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</si>
  <si>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</si>
  <si>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</si>
  <si>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</si>
  <si>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</si>
  <si>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</si>
  <si>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</si>
  <si>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</si>
  <si>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</si>
  <si>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</si>
  <si>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</si>
  <si>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</si>
  <si>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</si>
  <si>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</si>
  <si>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</si>
  <si>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</si>
  <si>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</si>
  <si>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</si>
  <si>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</si>
  <si>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</si>
  <si>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</si>
  <si>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</si>
  <si>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</si>
  <si>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</si>
  <si>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</si>
  <si>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</si>
  <si>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</si>
  <si>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</si>
  <si>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</si>
  <si>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</si>
  <si>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</si>
  <si>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</si>
  <si>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</si>
  <si>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</si>
  <si>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</si>
  <si>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</si>
  <si>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</si>
  <si>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</si>
  <si>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</si>
  <si>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</si>
  <si>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</si>
  <si>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</si>
  <si>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</si>
  <si>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</si>
  <si>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</si>
  <si>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</si>
  <si>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</si>
  <si>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</si>
  <si>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</si>
  <si>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</si>
  <si>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</si>
  <si>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</si>
  <si>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</si>
  <si>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</si>
  <si>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</si>
  <si>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</si>
  <si>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</si>
  <si>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</si>
  <si>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</si>
  <si>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</si>
  <si>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</si>
  <si>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</si>
  <si>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</si>
  <si>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</si>
  <si>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</si>
  <si>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</si>
  <si>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</si>
  <si>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</si>
  <si>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</si>
  <si>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</si>
  <si>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</si>
  <si>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</si>
  <si>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</si>
  <si>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</si>
  <si>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</si>
  <si>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</si>
  <si>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</si>
  <si>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</si>
  <si>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</si>
  <si>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</si>
  <si>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</si>
  <si>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</si>
  <si>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</si>
  <si>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</si>
  <si>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</si>
  <si>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</si>
  <si>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</si>
  <si>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</si>
  <si>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</si>
  <si>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</si>
  <si>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</si>
  <si>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</si>
  <si>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</si>
  <si>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</si>
  <si>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</si>
  <si>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</si>
  <si>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</si>
  <si>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</si>
  <si>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</si>
  <si>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</si>
  <si>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</si>
  <si>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</si>
  <si>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</si>
  <si>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</si>
  <si>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</si>
  <si>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</si>
  <si>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</si>
  <si>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</si>
  <si>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</si>
  <si>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</si>
  <si>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</si>
  <si>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</si>
  <si>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</si>
  <si>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</si>
  <si>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</si>
  <si>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</si>
  <si>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</si>
  <si>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</si>
  <si>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</si>
  <si>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</si>
  <si>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</si>
  <si>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</si>
  <si>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</si>
  <si>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</si>
  <si>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</si>
  <si>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</si>
  <si>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</si>
  <si>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</si>
  <si>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</si>
  <si>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</si>
  <si>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</si>
  <si>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</si>
  <si>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</si>
  <si>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</si>
  <si>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</si>
  <si>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</si>
  <si>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</si>
  <si>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</si>
  <si>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</si>
  <si>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</si>
  <si>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</si>
  <si>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</si>
  <si>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</si>
  <si>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</si>
  <si>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</si>
  <si>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</si>
  <si>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</si>
  <si>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</si>
  <si>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</si>
  <si>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</si>
  <si>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</si>
  <si>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</si>
  <si>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</si>
  <si>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</si>
  <si>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</si>
  <si>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</si>
  <si>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</si>
  <si>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</si>
  <si>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</si>
  <si>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</si>
  <si>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</si>
  <si>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</si>
  <si>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</si>
  <si>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</si>
  <si>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</si>
  <si>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</si>
  <si>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</si>
  <si>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</si>
  <si>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</si>
  <si>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</si>
  <si>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</si>
  <si>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</si>
  <si>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</si>
  <si>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</si>
  <si>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</si>
  <si>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</si>
  <si>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</si>
  <si>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</si>
  <si>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</si>
  <si>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</si>
  <si>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</si>
  <si>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</si>
  <si>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</si>
  <si>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</si>
  <si>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</si>
  <si>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</si>
  <si>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</si>
  <si>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</si>
  <si>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</si>
  <si>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</si>
  <si>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</si>
  <si>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</si>
  <si>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</si>
  <si>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</si>
  <si>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</si>
  <si>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</si>
  <si>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</si>
  <si>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</si>
  <si>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</si>
  <si>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</si>
  <si>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</si>
  <si>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</si>
  <si>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</si>
  <si>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</si>
  <si>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</si>
  <si>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</si>
  <si>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</si>
  <si>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</si>
  <si>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</si>
  <si>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</si>
  <si>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</si>
  <si>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</si>
  <si>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</si>
  <si>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</si>
  <si>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</si>
  <si>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</si>
  <si>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</si>
  <si>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</si>
  <si>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</si>
  <si>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</si>
  <si>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</si>
  <si>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</si>
  <si>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</si>
  <si>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</si>
  <si>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</si>
  <si>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</si>
  <si>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</si>
  <si>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</si>
  <si>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</si>
  <si>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</si>
  <si>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</si>
  <si>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</si>
  <si>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</si>
  <si>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</si>
  <si>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</si>
  <si>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</si>
  <si>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</si>
  <si>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</si>
  <si>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</si>
  <si>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</si>
  <si>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</si>
  <si>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</si>
  <si>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</si>
  <si>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</si>
  <si>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</si>
  <si>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</si>
  <si>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</si>
  <si>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</si>
  <si>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</si>
  <si>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</si>
  <si>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</si>
  <si>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</si>
  <si>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</si>
  <si>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</si>
  <si>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</si>
  <si>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</si>
  <si>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</si>
  <si>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</si>
  <si>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</si>
  <si>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</si>
  <si>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</si>
  <si>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</si>
  <si>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</si>
  <si>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</si>
  <si>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</si>
  <si>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</si>
  <si>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</si>
  <si>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</si>
  <si>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</si>
  <si>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</si>
  <si>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</si>
  <si>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</si>
  <si>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</si>
  <si>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</si>
  <si>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</si>
  <si>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</si>
  <si>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</si>
  <si>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</si>
  <si>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</si>
  <si>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</si>
  <si>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</si>
  <si>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</si>
  <si>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</si>
  <si>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</si>
  <si>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</si>
  <si>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</si>
  <si>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</si>
  <si>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</si>
  <si>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</si>
  <si>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</si>
  <si>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</si>
  <si>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</si>
  <si>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</si>
  <si>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</si>
  <si>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</si>
  <si>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</si>
  <si>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</si>
  <si>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</si>
  <si>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</si>
  <si>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</si>
  <si>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</si>
  <si>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</si>
  <si>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</si>
  <si>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</si>
  <si>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</si>
  <si>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</si>
  <si>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</si>
  <si>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</si>
  <si>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</si>
  <si>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</si>
  <si>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</si>
  <si>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</si>
  <si>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</si>
  <si>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</si>
  <si>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</si>
  <si>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</si>
  <si>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</si>
  <si>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</si>
  <si>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</si>
  <si>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</si>
  <si>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</si>
  <si>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</si>
  <si>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</si>
  <si>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</si>
  <si>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</si>
  <si>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</si>
  <si>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</si>
  <si>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</si>
  <si>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</si>
  <si>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</si>
  <si>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</si>
  <si>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</si>
  <si>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</si>
  <si>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</si>
  <si>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</si>
  <si>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</si>
  <si>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</si>
  <si>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</si>
  <si>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</si>
  <si>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</si>
  <si>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</si>
  <si>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</si>
  <si>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</si>
  <si>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</si>
  <si>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</si>
  <si>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</si>
  <si>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</si>
  <si>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</si>
  <si>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</si>
  <si>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</si>
  <si>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</si>
  <si>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</si>
  <si>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</si>
  <si>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</si>
  <si>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</si>
  <si>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</si>
  <si>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</si>
  <si>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</si>
  <si>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</si>
  <si>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</si>
  <si>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</si>
  <si>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</si>
  <si>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</si>
  <si>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</si>
  <si>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</si>
  <si>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</si>
  <si>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</si>
  <si>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</si>
  <si>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</si>
  <si>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</si>
  <si>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</si>
  <si>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</si>
  <si>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</si>
  <si>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</si>
  <si>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</si>
  <si>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</si>
  <si>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</si>
  <si>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</si>
  <si>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</si>
  <si>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</si>
  <si>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</si>
  <si>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</si>
  <si>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</si>
  <si>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</si>
  <si>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</si>
  <si>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</si>
  <si>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</si>
  <si>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</si>
  <si>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</si>
  <si>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</si>
  <si>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</si>
  <si>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</si>
  <si>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</si>
  <si>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</si>
  <si>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</si>
  <si>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</si>
  <si>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</si>
  <si>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</si>
  <si>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</si>
  <si>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</si>
  <si>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</si>
  <si>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</si>
  <si>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</si>
  <si>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</si>
  <si>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</si>
  <si>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</si>
  <si>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</si>
  <si>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</si>
  <si>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</si>
  <si>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</si>
  <si>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</si>
  <si>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</si>
  <si>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</si>
  <si>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</si>
  <si>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</si>
  <si>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</si>
  <si>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</si>
  <si>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</si>
  <si>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</si>
  <si>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</si>
  <si>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</si>
  <si>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</si>
  <si>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</si>
  <si>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</si>
  <si>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</si>
  <si>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</si>
  <si>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</si>
  <si>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</si>
  <si>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</si>
  <si>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</si>
  <si>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</si>
  <si>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</si>
  <si>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</si>
  <si>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</si>
  <si>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</si>
  <si>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</si>
  <si>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</si>
  <si>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</si>
  <si>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</si>
  <si>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</si>
  <si>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</si>
  <si>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</si>
  <si>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</si>
  <si>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</si>
  <si>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</si>
  <si>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</si>
  <si>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</si>
  <si>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</si>
  <si>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</si>
  <si>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</si>
  <si>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</si>
  <si>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</si>
  <si>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</si>
  <si>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</si>
  <si>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</si>
  <si>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</si>
  <si>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</si>
  <si>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</si>
  <si>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</si>
  <si>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</si>
  <si>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</si>
  <si>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</si>
  <si>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</si>
  <si>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</si>
  <si>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</si>
  <si>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</si>
  <si>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</si>
  <si>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</si>
  <si>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</si>
  <si>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</si>
  <si>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</si>
  <si>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</si>
  <si>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</si>
  <si>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</si>
  <si>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</si>
  <si>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</si>
  <si>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</si>
  <si>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</si>
  <si>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</si>
  <si>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</si>
  <si>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</si>
  <si>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</si>
  <si>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</si>
  <si>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</si>
  <si>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</si>
  <si>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</si>
  <si>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</si>
  <si>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</si>
  <si>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</si>
  <si>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</si>
  <si>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</si>
  <si>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</si>
  <si>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</si>
  <si>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</si>
  <si>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</si>
  <si>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</si>
  <si>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</si>
  <si>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</si>
  <si>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</si>
  <si>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</si>
  <si>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</si>
  <si>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</si>
  <si>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</si>
  <si>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</si>
  <si>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</si>
  <si>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</si>
  <si>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</si>
  <si>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</si>
  <si>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</si>
  <si>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</si>
  <si>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</si>
  <si>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</si>
  <si>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</si>
  <si>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</si>
  <si>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</si>
  <si>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</si>
  <si>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</si>
  <si>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</si>
  <si>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</si>
  <si>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</si>
  <si>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</si>
  <si>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</si>
  <si>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</si>
  <si>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</si>
  <si>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</si>
  <si>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</si>
  <si>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</si>
  <si>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</si>
  <si>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</si>
  <si>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</si>
  <si>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</si>
  <si>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</si>
  <si>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</si>
  <si>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</si>
  <si>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</si>
  <si>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</si>
  <si>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</si>
  <si>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</si>
  <si>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</si>
  <si>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</si>
  <si>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</si>
  <si>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</si>
  <si>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</si>
  <si>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</si>
  <si>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</si>
  <si>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</si>
  <si>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</si>
  <si>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</si>
  <si>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</si>
  <si>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</si>
  <si>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</si>
  <si>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</si>
  <si>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</si>
  <si>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</si>
  <si>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</si>
  <si>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</si>
  <si>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</si>
  <si>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</si>
  <si>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</si>
  <si>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</si>
  <si>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</si>
  <si>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</si>
  <si>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</si>
  <si>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</si>
  <si>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</si>
  <si>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</si>
  <si>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</si>
  <si>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</si>
  <si>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</si>
  <si>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</si>
  <si>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</si>
  <si>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</si>
  <si>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</si>
  <si>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</si>
  <si>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</si>
  <si>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</si>
  <si>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</si>
  <si>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</si>
  <si>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</si>
  <si>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</si>
  <si>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</si>
  <si>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</si>
  <si>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</si>
  <si>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</si>
  <si>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</si>
  <si>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</si>
  <si>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</si>
  <si>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</si>
  <si>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</si>
  <si>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</si>
  <si>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</si>
  <si>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</si>
  <si>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</si>
  <si>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</si>
  <si>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</si>
  <si>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</si>
  <si>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</si>
  <si>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</si>
  <si>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</si>
  <si>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</si>
  <si>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</si>
  <si>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</si>
  <si>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</si>
  <si>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</si>
  <si>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</si>
  <si>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</si>
  <si>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</si>
  <si>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</si>
  <si>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</si>
  <si>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</si>
  <si>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</si>
  <si>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</si>
  <si>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</si>
  <si>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</si>
  <si>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</si>
  <si>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</si>
  <si>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</si>
  <si>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</si>
  <si>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</si>
  <si>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</si>
  <si>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</si>
  <si>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</si>
  <si>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</si>
  <si>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</si>
  <si>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</si>
  <si>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</si>
  <si>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</si>
  <si>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</si>
  <si>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</si>
  <si>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</si>
  <si>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</si>
  <si>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</si>
  <si>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</si>
  <si>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</si>
  <si>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</si>
  <si>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</si>
  <si>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</si>
  <si>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</si>
  <si>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</si>
  <si>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</si>
  <si>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</si>
  <si>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</si>
  <si>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</si>
  <si>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</si>
  <si>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</si>
  <si>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</si>
  <si>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</si>
  <si>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</si>
  <si>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</si>
  <si>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</si>
  <si>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</si>
  <si>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</si>
  <si>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</si>
  <si>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</si>
  <si>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</si>
  <si>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</si>
  <si>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</si>
  <si>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</si>
  <si>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</si>
  <si>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</si>
  <si>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</si>
  <si>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</si>
  <si>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</si>
  <si>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</si>
  <si>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</si>
  <si>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</si>
  <si>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</si>
  <si>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</si>
  <si>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</si>
  <si>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</si>
  <si>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</si>
  <si>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</si>
  <si>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</si>
  <si>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</si>
  <si>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</si>
  <si>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</si>
  <si>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</si>
  <si>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</si>
  <si>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</si>
  <si>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</si>
  <si>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</si>
  <si>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</si>
  <si>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</si>
  <si>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</si>
  <si>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</si>
  <si>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</si>
  <si>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</si>
  <si>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</si>
  <si>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</si>
  <si>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</si>
  <si>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</si>
  <si>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</si>
  <si>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</si>
  <si>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</si>
  <si>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</si>
  <si>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</si>
  <si>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</si>
  <si>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</si>
  <si>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</si>
  <si>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</si>
  <si>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</si>
  <si>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</si>
  <si>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</si>
  <si>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</si>
  <si>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</si>
  <si>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</si>
  <si>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</si>
  <si>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</si>
  <si>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</si>
  <si>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</si>
  <si>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</si>
  <si>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</si>
  <si>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</si>
  <si>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</si>
  <si>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</si>
  <si>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</si>
  <si>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</si>
  <si>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</si>
  <si>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</si>
  <si>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</si>
  <si>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</si>
  <si>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</si>
  <si>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</si>
  <si>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</si>
  <si>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</si>
  <si>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</si>
  <si>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</si>
  <si>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</si>
  <si>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</si>
  <si>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</si>
  <si>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</si>
  <si>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</si>
  <si>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</si>
  <si>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</si>
  <si>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</si>
  <si>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</si>
  <si>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</si>
  <si>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</si>
  <si>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</si>
  <si>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</si>
  <si>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</si>
  <si>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</si>
  <si>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</si>
  <si>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</si>
  <si>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</si>
  <si>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</si>
  <si>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</si>
  <si>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</si>
  <si>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</si>
  <si>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</si>
  <si>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</si>
  <si>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</si>
  <si>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</si>
  <si>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</si>
  <si>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</si>
  <si>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</si>
  <si>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</si>
  <si>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</si>
  <si>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</si>
  <si>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</si>
  <si>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</si>
  <si>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</si>
  <si>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</si>
  <si>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</si>
  <si>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</si>
  <si>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</si>
  <si>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</si>
  <si>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</si>
  <si>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</si>
  <si>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</si>
  <si>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</si>
  <si>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</si>
  <si>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</si>
  <si>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</si>
  <si>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</si>
  <si>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</si>
  <si>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</si>
  <si>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</si>
  <si>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</si>
  <si>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</si>
  <si>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</si>
  <si>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</si>
  <si>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</si>
  <si>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</si>
  <si>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</si>
  <si>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</si>
  <si>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</si>
  <si>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</si>
  <si>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</si>
  <si>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</si>
  <si>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</si>
  <si>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</si>
  <si>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</si>
  <si>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</si>
  <si>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</si>
  <si>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</si>
  <si>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</si>
  <si>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</si>
  <si>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</si>
  <si>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</si>
  <si>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</si>
  <si>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</si>
  <si>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</si>
  <si>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</si>
  <si>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</si>
  <si>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</si>
  <si>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</si>
  <si>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</si>
  <si>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</si>
  <si>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</si>
  <si>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</si>
  <si>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</si>
  <si>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</si>
  <si>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</si>
  <si>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</si>
  <si>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</si>
  <si>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</si>
  <si>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</si>
  <si>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</si>
  <si>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</si>
  <si>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</si>
  <si>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</si>
  <si>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</si>
  <si>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</si>
  <si>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</si>
  <si>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</si>
  <si>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</si>
  <si>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</si>
  <si>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</si>
  <si>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</si>
  <si>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</si>
  <si>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</si>
  <si>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</si>
  <si>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</si>
  <si>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</si>
  <si>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</si>
  <si>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</si>
  <si>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</si>
  <si>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</si>
  <si>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</si>
  <si>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</si>
  <si>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</si>
  <si>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</si>
  <si>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</si>
  <si>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</si>
  <si>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</si>
  <si>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</si>
  <si>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</si>
  <si>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</si>
  <si>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</si>
  <si>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</si>
  <si>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</si>
  <si>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</si>
  <si>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</si>
  <si>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</si>
  <si>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</si>
  <si>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</si>
  <si>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</si>
  <si>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</si>
  <si>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</si>
  <si>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</si>
  <si>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</si>
  <si>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</si>
  <si>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</si>
  <si>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</si>
  <si>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</si>
  <si>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</si>
  <si>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</si>
  <si>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</si>
  <si>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</si>
  <si>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</si>
  <si>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</si>
  <si>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</si>
  <si>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</si>
  <si>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</si>
  <si>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</si>
  <si>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</si>
  <si>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</si>
  <si>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</si>
  <si>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</si>
  <si>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</si>
  <si>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</si>
  <si>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</si>
  <si>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</si>
  <si>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</si>
  <si>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</si>
  <si>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</si>
  <si>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</si>
  <si>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</si>
  <si>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</si>
  <si>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</si>
  <si>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</si>
  <si>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</si>
  <si>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</si>
  <si>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</si>
  <si>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</si>
  <si>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</si>
  <si>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</si>
  <si>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</si>
  <si>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</si>
  <si>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</si>
  <si>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</si>
  <si>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</si>
  <si>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</si>
  <si>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</si>
  <si>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</si>
  <si>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</si>
  <si>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</si>
  <si>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</si>
  <si>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</si>
  <si>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</si>
  <si>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</si>
  <si>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</si>
  <si>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</si>
  <si>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</si>
  <si>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</si>
  <si>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</si>
  <si>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</si>
  <si>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</si>
  <si>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</si>
  <si>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</si>
  <si>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</si>
  <si>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</si>
  <si>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</si>
  <si>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</si>
  <si>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</si>
  <si>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</si>
  <si>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</si>
  <si>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</si>
  <si>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</si>
  <si>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</si>
  <si>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</si>
  <si>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</si>
  <si>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</si>
  <si>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</si>
  <si>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</si>
  <si>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</si>
  <si>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</si>
  <si>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</si>
  <si>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</si>
  <si>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</si>
  <si>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</si>
  <si>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</si>
  <si>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</si>
  <si>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</si>
  <si>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</si>
  <si>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</si>
  <si>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</si>
  <si>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</si>
  <si>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</si>
  <si>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</si>
  <si>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</si>
  <si>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</si>
  <si>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</si>
  <si>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</si>
  <si>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</si>
  <si>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</si>
  <si>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</si>
  <si>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</si>
  <si>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</si>
  <si>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</si>
  <si>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</si>
  <si>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</si>
  <si>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</si>
  <si>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</si>
  <si>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</si>
  <si>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</si>
  <si>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</si>
  <si>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</si>
  <si>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</si>
  <si>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</si>
  <si>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</si>
  <si>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</si>
  <si>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</si>
  <si>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</si>
  <si>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</si>
  <si>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</si>
  <si>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</si>
  <si>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</si>
  <si>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</si>
  <si>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</si>
  <si>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</si>
  <si>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</si>
  <si>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</si>
  <si>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</si>
  <si>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</si>
  <si>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</si>
  <si>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</si>
  <si>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</si>
  <si>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</si>
  <si>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</si>
  <si>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</si>
  <si>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</si>
  <si>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</si>
  <si>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</si>
  <si>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</si>
  <si>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</si>
  <si>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</si>
  <si>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</si>
  <si>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</si>
  <si>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</si>
  <si>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</si>
  <si>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</si>
  <si>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</si>
  <si>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</si>
  <si>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</si>
  <si>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</si>
  <si>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</si>
  <si>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</si>
  <si>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</si>
  <si>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</si>
  <si>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</si>
  <si>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</si>
  <si>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</si>
  <si>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</si>
  <si>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</si>
  <si>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</si>
  <si>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</si>
  <si>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</si>
  <si>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</si>
  <si>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</si>
  <si>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</si>
  <si>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</si>
  <si>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</si>
  <si>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</si>
  <si>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</si>
  <si>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</si>
  <si>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</si>
  <si>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</si>
  <si>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</si>
  <si>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</si>
  <si>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</si>
  <si>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</si>
  <si>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</si>
  <si>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</si>
  <si>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</si>
  <si>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</si>
  <si>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</si>
  <si>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</si>
  <si>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</si>
  <si>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</si>
  <si>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</si>
  <si>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</si>
  <si>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</si>
  <si>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</si>
  <si>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</si>
  <si>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</si>
  <si>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</si>
  <si>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</si>
  <si>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</si>
  <si>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</si>
  <si>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</si>
  <si>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</si>
  <si>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</si>
  <si>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</si>
  <si>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</si>
  <si>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</si>
  <si>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</si>
  <si>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</si>
  <si>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</si>
  <si>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</si>
  <si>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</si>
  <si>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</si>
  <si>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</si>
  <si>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</si>
  <si>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</si>
  <si>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</si>
  <si>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</si>
  <si>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</si>
  <si>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</si>
  <si>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</si>
  <si>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</si>
  <si>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</si>
  <si>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</si>
  <si>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</si>
  <si>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</si>
  <si>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</si>
  <si>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</si>
  <si>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</si>
  <si>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</si>
  <si>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</si>
  <si>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</si>
  <si>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</si>
  <si>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</si>
  <si>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</si>
  <si>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</si>
  <si>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</si>
  <si>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</si>
  <si>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</si>
  <si>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</si>
  <si>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</si>
  <si>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</si>
  <si>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</si>
  <si>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</si>
  <si>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</si>
  <si>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</si>
  <si>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</si>
  <si>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</si>
  <si>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</si>
  <si>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</si>
  <si>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</si>
  <si>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</si>
  <si>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</si>
  <si>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</si>
  <si>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</si>
  <si>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</si>
  <si>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</si>
  <si>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</si>
  <si>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</si>
  <si>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</si>
  <si>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</si>
  <si>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</si>
  <si>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</si>
  <si>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</si>
  <si>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</si>
  <si>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</si>
  <si>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</si>
  <si>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</si>
  <si>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</si>
  <si>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</si>
  <si>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</si>
  <si>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</si>
  <si>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</si>
  <si>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</si>
  <si>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</si>
  <si>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</si>
  <si>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</si>
  <si>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</si>
  <si>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</si>
  <si>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</si>
  <si>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</si>
  <si>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</si>
  <si>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</si>
  <si>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</si>
  <si>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</si>
  <si>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</si>
  <si>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</si>
  <si>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</si>
  <si>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</si>
  <si>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</si>
  <si>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</si>
  <si>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</si>
  <si>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</si>
  <si>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</si>
  <si>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</si>
  <si>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</si>
  <si>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</si>
  <si>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</si>
  <si>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</si>
  <si>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</si>
  <si>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</si>
  <si>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</si>
  <si>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</si>
  <si>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</si>
  <si>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</si>
  <si>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</si>
  <si>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</si>
  <si>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</si>
  <si>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</si>
  <si>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</si>
  <si>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</si>
  <si>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</si>
  <si>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</si>
  <si>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</si>
  <si>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</si>
  <si>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</si>
  <si>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</si>
  <si>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</si>
  <si>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</si>
  <si>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</si>
  <si>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</si>
  <si>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</si>
  <si>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</si>
  <si>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</si>
  <si>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</si>
  <si>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</si>
  <si>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</si>
  <si>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</si>
  <si>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</si>
  <si>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</si>
  <si>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</si>
  <si>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</si>
  <si>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</si>
  <si>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</si>
  <si>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</si>
  <si>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</si>
  <si>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</si>
  <si>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</si>
  <si>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</si>
  <si>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</si>
  <si>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</si>
  <si>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</si>
  <si>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</si>
  <si>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</si>
  <si>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</si>
  <si>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</si>
  <si>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</si>
  <si>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</si>
  <si>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</si>
  <si>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</si>
  <si>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</si>
  <si>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</si>
  <si>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</si>
  <si>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</si>
  <si>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</si>
  <si>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</si>
  <si>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</si>
  <si>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</si>
  <si>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</si>
  <si>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</si>
  <si>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</si>
  <si>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</si>
  <si>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</si>
  <si>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</si>
  <si>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</si>
  <si>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</si>
  <si>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</si>
  <si>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</si>
  <si>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</si>
  <si>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</si>
  <si>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</si>
  <si>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</si>
  <si>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</si>
  <si>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</si>
  <si>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</si>
  <si>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</si>
  <si>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</si>
  <si>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</si>
  <si>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</si>
  <si>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</si>
  <si>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</si>
  <si>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</si>
  <si>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</si>
  <si>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</si>
  <si>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</si>
  <si>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</si>
  <si>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</si>
  <si>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</si>
  <si>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</si>
  <si>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</si>
  <si>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</si>
  <si>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</si>
  <si>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</si>
  <si>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</si>
  <si>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</si>
  <si>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</si>
  <si>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</si>
  <si>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</si>
  <si>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</si>
  <si>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</si>
  <si>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</si>
  <si>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</si>
  <si>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</si>
  <si>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</si>
  <si>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</si>
  <si>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</si>
  <si>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</si>
  <si>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</si>
  <si>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</si>
  <si>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</si>
  <si>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</si>
  <si>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</si>
  <si>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</si>
  <si>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</si>
  <si>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</si>
  <si>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</si>
  <si>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</si>
  <si>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</si>
  <si>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</si>
  <si>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</si>
  <si>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</si>
  <si>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</si>
  <si>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</si>
  <si>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</si>
  <si>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</si>
  <si>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</si>
  <si>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</si>
  <si>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</si>
  <si>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</si>
  <si>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</si>
  <si>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</si>
  <si>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</si>
  <si>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</si>
  <si>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</si>
  <si>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</si>
  <si>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</si>
  <si>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</si>
  <si>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</si>
  <si>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</si>
  <si>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</si>
  <si>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</si>
  <si>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</si>
  <si>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</si>
  <si>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</si>
  <si>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</si>
  <si>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</si>
  <si>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</si>
  <si>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</si>
  <si>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</si>
  <si>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</si>
  <si>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</si>
  <si>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</si>
  <si>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</si>
  <si>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</si>
  <si>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</si>
  <si>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</si>
  <si>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</si>
  <si>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</si>
  <si>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</si>
  <si>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</si>
  <si>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</si>
  <si>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</si>
  <si>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</si>
  <si>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</si>
  <si>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</si>
  <si>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</si>
  <si>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</si>
  <si>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</si>
  <si>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</si>
  <si>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</si>
  <si>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</si>
  <si>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</si>
  <si>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</si>
  <si>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</si>
  <si>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</si>
  <si>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</si>
  <si>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</si>
  <si>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</si>
  <si>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</si>
  <si>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</si>
  <si>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</si>
  <si>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</si>
  <si>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</si>
  <si>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</si>
  <si>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</si>
  <si>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</si>
  <si>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</si>
  <si>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</si>
  <si>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</si>
  <si>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</si>
  <si>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</si>
  <si>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</si>
  <si>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</si>
  <si>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</si>
  <si>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</si>
  <si>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</si>
  <si>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</si>
  <si>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</si>
  <si>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</si>
  <si>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</si>
  <si>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</si>
  <si>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</si>
  <si>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</si>
  <si>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</si>
  <si>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</si>
  <si>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</si>
  <si>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</si>
  <si>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</si>
  <si>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</si>
  <si>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</si>
  <si>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</si>
  <si>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</si>
  <si>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</si>
  <si>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</si>
  <si>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</si>
  <si>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</si>
  <si>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</si>
  <si>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</si>
  <si>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</si>
  <si>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</si>
  <si>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</si>
  <si>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</si>
  <si>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</si>
  <si>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</si>
  <si>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</si>
  <si>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</si>
  <si>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</si>
  <si>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</si>
  <si>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</si>
  <si>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</si>
  <si>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</si>
  <si>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</si>
  <si>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</si>
  <si>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</si>
  <si>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</si>
  <si>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</si>
  <si>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</si>
  <si>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</si>
  <si>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</si>
  <si>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</si>
  <si>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</si>
  <si>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</si>
  <si>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</si>
  <si>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</si>
  <si>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</si>
  <si>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</si>
  <si>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</si>
  <si>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</si>
  <si>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</si>
  <si>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</si>
  <si>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</si>
  <si>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</si>
  <si>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</si>
  <si>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</si>
  <si>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</si>
  <si>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</si>
  <si>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</si>
  <si>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</si>
  <si>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</si>
  <si>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</si>
  <si>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</si>
  <si>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</si>
  <si>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</si>
  <si>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</si>
  <si>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</si>
  <si>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</si>
  <si>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</si>
  <si>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</si>
  <si>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</si>
  <si>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</si>
  <si>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</si>
  <si>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</si>
  <si>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</si>
  <si>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</si>
  <si>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</si>
  <si>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</si>
  <si>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</si>
  <si>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</si>
  <si>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</si>
  <si>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</si>
  <si>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</si>
  <si>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</si>
  <si>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</si>
  <si>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</si>
  <si>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</si>
  <si>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</si>
  <si>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</si>
  <si>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</si>
  <si>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</si>
  <si>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</si>
  <si>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</si>
  <si>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</si>
  <si>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</si>
  <si>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</si>
  <si>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</si>
  <si>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</si>
  <si>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</si>
  <si>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</si>
  <si>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</si>
  <si>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</si>
  <si>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</si>
  <si>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</si>
  <si>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</si>
  <si>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</si>
  <si>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</si>
  <si>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</si>
  <si>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</si>
  <si>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</si>
  <si>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</si>
  <si>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</si>
  <si>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</si>
  <si>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</si>
  <si>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</si>
  <si>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</si>
  <si>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</si>
  <si>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</si>
  <si>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</si>
  <si>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</si>
  <si>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</si>
  <si>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</si>
  <si>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</si>
  <si>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</si>
  <si>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</si>
  <si>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</si>
  <si>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</si>
  <si>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</si>
  <si>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</si>
  <si>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</si>
  <si>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</si>
  <si>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</si>
  <si>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</si>
  <si>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</si>
  <si>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</si>
  <si>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</si>
  <si>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</si>
  <si>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</si>
  <si>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</si>
  <si>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</si>
  <si>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</si>
  <si>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</si>
  <si>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</si>
  <si>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</si>
  <si>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</si>
  <si>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</si>
  <si>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</si>
  <si>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</si>
  <si>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</si>
  <si>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</si>
  <si>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</si>
  <si>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</si>
  <si>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</si>
  <si>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</si>
  <si>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</si>
  <si>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</si>
  <si>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</si>
  <si>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</si>
  <si>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</si>
  <si>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</si>
  <si>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</si>
  <si>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</si>
  <si>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</si>
  <si>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</si>
  <si>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</si>
  <si>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</si>
  <si>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</si>
  <si>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</si>
  <si>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</si>
  <si>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</si>
  <si>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</si>
  <si>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</si>
  <si>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</si>
  <si>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</si>
  <si>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</si>
  <si>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</si>
  <si>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</si>
  <si>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</si>
  <si>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</si>
  <si>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</si>
  <si>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</si>
  <si>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</si>
  <si>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</si>
  <si>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</si>
  <si>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</si>
  <si>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</si>
  <si>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</si>
  <si>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</si>
  <si>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</si>
  <si>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</si>
  <si>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</si>
  <si>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</si>
  <si>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</si>
  <si>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</si>
  <si>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</si>
  <si>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</si>
  <si>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</si>
  <si>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</si>
  <si>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</si>
  <si>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</si>
  <si>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</si>
  <si>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</si>
  <si>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</si>
  <si>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</si>
  <si>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</si>
  <si>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</si>
  <si>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</si>
  <si>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</si>
  <si>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</si>
  <si>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</si>
  <si>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</si>
  <si>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</si>
  <si>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</si>
  <si>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</si>
  <si>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</si>
  <si>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</si>
  <si>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</si>
  <si>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</si>
  <si>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</si>
  <si>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</si>
  <si>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</si>
  <si>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</si>
  <si>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</si>
  <si>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</si>
  <si>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</si>
  <si>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</si>
  <si>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</si>
  <si>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</si>
  <si>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</si>
  <si>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</si>
  <si>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</si>
  <si>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</si>
  <si>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</si>
  <si>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</si>
  <si>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</si>
  <si>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</si>
  <si>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</si>
  <si>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</si>
  <si>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</si>
  <si>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</si>
  <si>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</si>
  <si>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</si>
  <si>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</si>
  <si>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</si>
  <si>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</si>
  <si>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</si>
  <si>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</si>
  <si>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</si>
  <si>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</si>
  <si>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</si>
  <si>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</si>
  <si>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</si>
  <si>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</si>
  <si>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</si>
  <si>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</si>
  <si>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</si>
  <si>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</si>
  <si>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</si>
  <si>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</si>
  <si>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</si>
  <si>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</si>
  <si>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</si>
  <si>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</si>
  <si>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</si>
  <si>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</si>
  <si>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</si>
  <si>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</si>
  <si>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</si>
  <si>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</si>
  <si>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</si>
  <si>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</si>
  <si>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</si>
  <si>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</si>
  <si>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</si>
  <si>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</si>
  <si>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</si>
  <si>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</si>
  <si>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</si>
  <si>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</si>
  <si>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</si>
  <si>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</si>
  <si>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</si>
  <si>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</si>
  <si>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</si>
  <si>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</si>
  <si>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</si>
  <si>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</si>
  <si>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</si>
  <si>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</si>
  <si>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</si>
  <si>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</si>
  <si>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</si>
  <si>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</si>
  <si>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</si>
  <si>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</si>
  <si>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</si>
  <si>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</si>
  <si>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</si>
  <si>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</si>
  <si>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</si>
  <si>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</si>
  <si>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</si>
  <si>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</si>
  <si>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</si>
  <si>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</si>
  <si>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</si>
  <si>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</si>
  <si>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</si>
  <si>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</si>
  <si>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</si>
  <si>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</si>
  <si>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</si>
  <si>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</si>
  <si>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</si>
  <si>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</si>
  <si>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</si>
  <si>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</si>
  <si>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</si>
  <si>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</si>
  <si>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</si>
  <si>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</si>
  <si>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</si>
  <si>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</si>
  <si>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</si>
  <si>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</si>
  <si>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</si>
  <si>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</si>
  <si>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</si>
  <si>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</si>
  <si>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</si>
  <si>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</si>
  <si>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</si>
  <si>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</si>
  <si>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</si>
  <si>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</si>
  <si>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</si>
  <si>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</si>
  <si>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</si>
  <si>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</si>
  <si>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</si>
  <si>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</si>
  <si>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</si>
  <si>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</si>
  <si>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</si>
  <si>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</si>
  <si>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</si>
  <si>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</si>
  <si>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</si>
  <si>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</si>
  <si>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</si>
  <si>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</si>
  <si>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</si>
  <si>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</si>
  <si>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</si>
  <si>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</si>
  <si>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</si>
  <si>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</si>
  <si>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</si>
  <si>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</si>
  <si>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</si>
  <si>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</si>
  <si>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</si>
  <si>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</si>
  <si>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</si>
  <si>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</si>
  <si>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</si>
  <si>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</si>
  <si>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</si>
  <si>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</si>
  <si>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</si>
  <si>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</si>
  <si>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</si>
  <si>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</si>
  <si>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</si>
  <si>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</si>
  <si>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</si>
  <si>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</si>
  <si>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</si>
  <si>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</si>
  <si>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</si>
  <si>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</si>
  <si>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</si>
  <si>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</si>
  <si>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</si>
  <si>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</si>
  <si>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</si>
  <si>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</si>
  <si>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</si>
  <si>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</si>
  <si>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</si>
  <si>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</si>
  <si>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</si>
  <si>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</si>
  <si>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</si>
  <si>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</si>
  <si>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</si>
  <si>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</si>
  <si>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</si>
  <si>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</si>
  <si>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</si>
  <si>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</si>
  <si>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</si>
  <si>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</si>
  <si>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</si>
  <si>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</si>
  <si>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</si>
  <si>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</si>
  <si>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</si>
  <si>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</si>
  <si>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</si>
  <si>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</si>
  <si>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</si>
  <si>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</si>
  <si>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</si>
  <si>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</si>
  <si>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</si>
  <si>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</si>
  <si>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</si>
  <si>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</si>
  <si>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</si>
  <si>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</si>
  <si>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</si>
  <si>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</si>
  <si>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</si>
  <si>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</si>
  <si>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</si>
  <si>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</si>
  <si>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</si>
  <si>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</si>
  <si>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</si>
  <si>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</si>
  <si>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</si>
  <si>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</si>
  <si>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</si>
  <si>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</si>
  <si>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</si>
  <si>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</si>
  <si>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</si>
  <si>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</si>
  <si>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</si>
  <si>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</si>
  <si>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</si>
  <si>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</si>
  <si>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</si>
  <si>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</si>
  <si>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</si>
  <si>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</si>
  <si>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</si>
  <si>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</si>
  <si>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</si>
  <si>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</si>
  <si>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</si>
  <si>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</si>
  <si>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</si>
  <si>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</si>
  <si>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</si>
  <si>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</si>
  <si>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</si>
  <si>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</si>
  <si>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</si>
  <si>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</si>
  <si>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</si>
  <si>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</si>
  <si>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</si>
  <si>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</si>
  <si>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</si>
  <si>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</si>
  <si>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</si>
  <si>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</si>
  <si>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</si>
  <si>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</si>
  <si>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</si>
  <si>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</si>
  <si>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</si>
  <si>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</si>
  <si>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</si>
  <si>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</si>
  <si>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</si>
  <si>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</si>
  <si>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</si>
  <si>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</si>
  <si>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</si>
  <si>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</si>
  <si>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</si>
  <si>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</si>
  <si>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</si>
  <si>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</si>
  <si>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</si>
  <si>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</si>
  <si>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</si>
  <si>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</si>
  <si>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</si>
  <si>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</si>
  <si>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</si>
  <si>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</si>
  <si>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</si>
  <si>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</si>
  <si>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</si>
  <si>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</si>
  <si>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</si>
  <si>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</si>
  <si>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</si>
  <si>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</si>
  <si>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</si>
  <si>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</si>
  <si>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</si>
  <si>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</si>
  <si>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</si>
  <si>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</si>
  <si>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</si>
  <si>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</si>
  <si>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</si>
  <si>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</si>
  <si>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</si>
  <si>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</si>
  <si>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</si>
  <si>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</si>
  <si>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</si>
  <si>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</si>
  <si>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</si>
  <si>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</si>
  <si>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</si>
  <si>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</si>
  <si>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</si>
  <si>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</si>
  <si>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</si>
  <si>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</si>
  <si>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</si>
  <si>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</si>
  <si>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</si>
  <si>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</si>
  <si>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</si>
  <si>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</si>
  <si>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</si>
  <si>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</si>
  <si>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</si>
  <si>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</si>
  <si>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</si>
  <si>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</si>
  <si>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</si>
  <si>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</si>
  <si>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</si>
  <si>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</si>
  <si>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</si>
  <si>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</si>
  <si>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</si>
  <si>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</si>
  <si>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</si>
  <si>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</si>
  <si>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</si>
  <si>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</si>
  <si>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</si>
  <si>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</si>
  <si>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</si>
  <si>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</si>
  <si>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</si>
  <si>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</si>
  <si>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</si>
  <si>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</si>
  <si>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</si>
  <si>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</si>
  <si>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</si>
  <si>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</si>
  <si>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</si>
  <si>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</si>
  <si>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</si>
  <si>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</si>
  <si>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</si>
  <si>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</si>
  <si>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</si>
  <si>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</si>
  <si>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</si>
  <si>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</si>
  <si>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</si>
  <si>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</si>
  <si>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</si>
  <si>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</si>
  <si>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</si>
  <si>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</si>
  <si>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</si>
  <si>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</si>
  <si>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</si>
  <si>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</si>
  <si>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</si>
  <si>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</si>
  <si>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</si>
  <si>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</si>
  <si>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</si>
  <si>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</si>
  <si>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</si>
  <si>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</si>
  <si>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</si>
  <si>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</si>
  <si>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</si>
  <si>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</si>
  <si>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</si>
  <si>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</si>
  <si>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</si>
  <si>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</si>
  <si>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</si>
  <si>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</si>
  <si>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</si>
  <si>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</si>
  <si>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</si>
  <si>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</si>
  <si>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</si>
  <si>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</si>
  <si>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</si>
  <si>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</si>
  <si>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</si>
  <si>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</si>
  <si>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</si>
  <si>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</si>
  <si>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</si>
  <si>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</si>
  <si>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</si>
  <si>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</si>
  <si>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</si>
  <si>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</si>
  <si>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</si>
  <si>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</si>
  <si>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</si>
  <si>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</si>
  <si>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</si>
  <si>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</si>
  <si>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</si>
  <si>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</si>
  <si>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</si>
  <si>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</si>
  <si>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</si>
  <si>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</si>
  <si>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</si>
  <si>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</si>
  <si>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</si>
  <si>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</si>
  <si>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</si>
  <si>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</si>
  <si>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</si>
  <si>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</si>
  <si>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</si>
  <si>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</si>
  <si>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</si>
  <si>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</si>
  <si>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</si>
  <si>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</si>
  <si>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</si>
  <si>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</si>
  <si>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</si>
  <si>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</si>
  <si>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</si>
  <si>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</si>
  <si>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</si>
  <si>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</si>
  <si>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</si>
  <si>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</si>
  <si>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</si>
  <si>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</si>
  <si>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</si>
  <si>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</si>
  <si>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</si>
  <si>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</si>
  <si>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</si>
  <si>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</si>
  <si>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</si>
  <si>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</si>
  <si>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</si>
  <si>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</si>
  <si>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</si>
  <si>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</si>
  <si>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</si>
  <si>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</si>
  <si>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</si>
  <si>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</si>
  <si>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</si>
  <si>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</si>
  <si>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</si>
  <si>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</si>
  <si>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</si>
  <si>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</si>
  <si>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</si>
  <si>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</si>
  <si>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</si>
  <si>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</si>
  <si>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</si>
  <si>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</si>
  <si>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</si>
  <si>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</si>
  <si>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</si>
  <si>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</si>
  <si>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</si>
  <si>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</si>
  <si>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</si>
  <si>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</si>
  <si>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</si>
  <si>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</si>
  <si>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</si>
  <si>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</si>
  <si>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</si>
  <si>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</si>
  <si>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</si>
  <si>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</si>
  <si>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</si>
  <si>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</si>
  <si>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</si>
  <si>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</si>
  <si>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</si>
  <si>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</si>
  <si>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</si>
  <si>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</si>
  <si>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</si>
  <si>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</si>
  <si>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</si>
  <si>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</si>
  <si>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</si>
  <si>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</si>
  <si>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</si>
  <si>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</si>
  <si>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</si>
  <si>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</si>
  <si>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</si>
  <si>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</si>
  <si>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</si>
  <si>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</si>
  <si>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</si>
  <si>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</si>
  <si>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</si>
  <si>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</si>
  <si>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</si>
  <si>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</si>
  <si>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</si>
  <si>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</si>
  <si>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</si>
  <si>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</si>
  <si>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</si>
  <si>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</si>
  <si>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</si>
  <si>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</si>
  <si>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</si>
  <si>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</si>
  <si>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</si>
  <si>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</si>
  <si>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</si>
  <si>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</si>
  <si>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</si>
  <si>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</si>
  <si>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</si>
  <si>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</si>
  <si>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</si>
  <si>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</si>
  <si>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</si>
  <si>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</si>
  <si>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</si>
  <si>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</si>
  <si>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</si>
  <si>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</si>
  <si>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</si>
  <si>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</si>
  <si>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</si>
  <si>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</si>
  <si>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</si>
  <si>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</si>
  <si>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</si>
  <si>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</si>
  <si>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</si>
  <si>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</si>
  <si>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</si>
  <si>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</si>
  <si>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</si>
  <si>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</si>
  <si>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</si>
  <si>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</si>
  <si>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</si>
  <si>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</si>
  <si>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</si>
  <si>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</si>
  <si>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</si>
  <si>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</si>
  <si>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</si>
  <si>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</si>
  <si>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</si>
  <si>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</si>
  <si>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</si>
  <si>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</si>
  <si>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</si>
  <si>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</si>
  <si>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</si>
  <si>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</si>
  <si>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</si>
  <si>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</si>
  <si>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</si>
  <si>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</si>
  <si>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</si>
  <si>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</si>
  <si>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</si>
  <si>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</si>
  <si>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</si>
  <si>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</si>
  <si>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</si>
  <si>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</si>
  <si>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</si>
  <si>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</si>
  <si>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</si>
  <si>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</si>
  <si>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</si>
  <si>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</si>
  <si>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</si>
  <si>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</si>
  <si>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</si>
  <si>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</si>
  <si>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</si>
  <si>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</si>
  <si>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</si>
  <si>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</si>
  <si>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</si>
  <si>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</si>
  <si>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</si>
  <si>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</si>
  <si>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</si>
  <si>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</si>
  <si>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</si>
  <si>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</si>
  <si>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</si>
  <si>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</si>
  <si>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</si>
  <si>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</si>
  <si>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</si>
  <si>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</si>
  <si>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</si>
  <si>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</si>
  <si>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</si>
  <si>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</si>
  <si>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</si>
  <si>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</si>
  <si>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</si>
  <si>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</si>
  <si>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</si>
  <si>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</si>
  <si>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</si>
  <si>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</si>
  <si>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</si>
  <si>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</si>
  <si>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</si>
  <si>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</si>
  <si>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</si>
  <si>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</si>
  <si>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</si>
  <si>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</si>
  <si>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</si>
  <si>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</si>
  <si>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</si>
  <si>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</si>
  <si>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</si>
  <si>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</si>
  <si>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</si>
  <si>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</si>
  <si>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</si>
  <si>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</si>
  <si>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</si>
  <si>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</si>
  <si>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</si>
  <si>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</si>
  <si>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</si>
  <si>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</si>
  <si>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</si>
  <si>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</si>
  <si>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</si>
  <si>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</si>
  <si>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</si>
  <si>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</si>
  <si>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</si>
  <si>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</si>
  <si>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</si>
  <si>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</si>
  <si>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</si>
  <si>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</si>
  <si>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</si>
  <si>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</si>
  <si>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</si>
  <si>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</si>
  <si>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</si>
  <si>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</si>
  <si>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</si>
  <si>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</si>
  <si>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</si>
  <si>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</si>
  <si>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</si>
  <si>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</si>
  <si>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</si>
  <si>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</si>
  <si>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</si>
  <si>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</si>
  <si>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</si>
  <si>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</si>
  <si>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</si>
  <si>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</si>
  <si>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</si>
  <si>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</si>
  <si>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</si>
  <si>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</si>
  <si>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</si>
  <si>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</si>
  <si>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</si>
  <si>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</si>
  <si>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</si>
  <si>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</si>
  <si>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</si>
  <si>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</si>
  <si>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</si>
  <si>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</si>
  <si>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</si>
  <si>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</si>
  <si>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</si>
  <si>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</si>
  <si>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</si>
  <si>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</si>
  <si>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</si>
  <si>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</si>
  <si>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</si>
  <si>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</si>
  <si>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</si>
  <si>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</si>
  <si>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</si>
  <si>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</si>
  <si>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</si>
  <si>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</si>
  <si>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</si>
  <si>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</si>
  <si>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</si>
  <si>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</si>
  <si>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</si>
  <si>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</si>
  <si>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</si>
  <si>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</si>
  <si>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</si>
  <si>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</si>
  <si>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</si>
  <si>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</si>
  <si>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</si>
  <si>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</si>
  <si>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</si>
  <si>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</si>
  <si>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</si>
  <si>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</si>
  <si>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</si>
  <si>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</si>
  <si>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</si>
  <si>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</si>
  <si>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</si>
  <si>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</si>
  <si>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</si>
  <si>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</si>
  <si>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</si>
  <si>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</si>
  <si>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</si>
  <si>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</si>
  <si>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</si>
  <si>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</si>
  <si>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</si>
  <si>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</si>
  <si>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</si>
  <si>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</si>
  <si>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</si>
  <si>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</si>
  <si>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</si>
  <si>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</si>
  <si>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</si>
  <si>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</si>
  <si>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</si>
  <si>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</si>
  <si>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</si>
  <si>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</si>
  <si>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</si>
  <si>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</si>
  <si>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</si>
  <si>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</si>
  <si>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</si>
  <si>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</si>
  <si>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</si>
  <si>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</si>
  <si>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</si>
  <si>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</si>
  <si>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</si>
  <si>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</si>
  <si>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</si>
  <si>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</si>
  <si>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</si>
  <si>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</si>
  <si>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</si>
  <si>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</si>
  <si>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</si>
  <si>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</si>
  <si>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</si>
  <si>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</si>
  <si>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</si>
  <si>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</si>
  <si>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</si>
  <si>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</si>
  <si>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</si>
  <si>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</si>
  <si>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</si>
  <si>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</si>
  <si>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</si>
  <si>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</si>
  <si>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</si>
  <si>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</si>
  <si>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</si>
  <si>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</si>
  <si>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</si>
  <si>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</si>
  <si>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</si>
  <si>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</si>
  <si>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</si>
  <si>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</si>
  <si>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</si>
  <si>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</si>
  <si>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</si>
  <si>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</si>
  <si>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</si>
  <si>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</si>
  <si>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</si>
  <si>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</si>
  <si>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</si>
  <si>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</si>
  <si>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</si>
  <si>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</si>
  <si>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</si>
  <si>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</si>
  <si>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</si>
  <si>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</si>
  <si>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</si>
  <si>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</si>
  <si>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</si>
  <si>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</si>
  <si>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</si>
  <si>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</si>
  <si>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</si>
  <si>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</si>
  <si>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</si>
  <si>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</si>
  <si>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</si>
  <si>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</si>
  <si>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</si>
  <si>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</si>
  <si>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</si>
  <si>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</si>
  <si>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</si>
  <si>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</si>
  <si>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</si>
  <si>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</si>
  <si>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</si>
  <si>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</si>
  <si>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</si>
  <si>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</si>
  <si>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</si>
  <si>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</si>
  <si>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</si>
  <si>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</si>
  <si>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</si>
  <si>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</si>
  <si>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</si>
  <si>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</si>
  <si>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</si>
  <si>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</si>
  <si>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</si>
  <si>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</si>
  <si>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</si>
  <si>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</si>
  <si>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</si>
  <si>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</si>
  <si>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</si>
  <si>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</si>
  <si>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</si>
  <si>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</si>
  <si>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</si>
  <si>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</si>
  <si>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</si>
  <si>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</si>
  <si>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</si>
  <si>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</si>
  <si>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</si>
  <si>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</si>
  <si>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</si>
  <si>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</si>
  <si>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</si>
  <si>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</si>
  <si>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70-0122-2019</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</si>
  <si>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</si>
  <si>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</si>
  <si>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</si>
  <si>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</si>
  <si>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</si>
  <si>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</si>
  <si>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Pres los servicios de educacion inicial en el marco de la atencion integral en Centro Desarrollo Infantil - CDI-, de conformidad con el Manual Operativo de la Modalidad  Instituocional , el Lineamiento Tecnico para la atencion a la Primera Infancia y las directrices establecidas por el ICBF , en armonia con la Politica de Estado para el Desarrollo Integral  de la Primera Inafncia de Cero a Siempre.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</si>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</sst>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PageLayoutView="40" workbookViewId="0">
      <selection activeCell="O49" sqref="O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2" t="str">
        <f>HYPERLINK("#MI_Oferente_Singular!A114","CAPACIDAD RESIDUAL")</f>
        <v>CAPACIDAD RESIDUAL</v>
      </c>
      <c r="F8" s="243"/>
      <c r="G8" s="24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2" t="str">
        <f>HYPERLINK("#MI_Oferente_Singular!A162","TALENTO HUMANO")</f>
        <v>TALENTO HUMANO</v>
      </c>
      <c r="F9" s="243"/>
      <c r="G9" s="24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2" t="str">
        <f>HYPERLINK("#MI_Oferente_Singular!F162","INFRAESTRUCTURA")</f>
        <v>INFRAESTRUCTURA</v>
      </c>
      <c r="F10" s="243"/>
      <c r="G10" s="24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2684</v>
      </c>
      <c r="D15" s="35"/>
      <c r="E15" s="35"/>
      <c r="F15" s="5"/>
      <c r="G15" s="32" t="s">
        <v>1168</v>
      </c>
      <c r="H15" s="103" t="s">
        <v>453</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245"/>
      <c r="I20" s="145" t="s">
        <v>453</v>
      </c>
      <c r="J20" s="146" t="s">
        <v>975</v>
      </c>
      <c r="K20" s="147">
        <v>834892389</v>
      </c>
      <c r="L20" s="148">
        <v>44194</v>
      </c>
      <c r="M20" s="148">
        <v>44561</v>
      </c>
      <c r="N20" s="132">
        <f>+(M20-L20)/30</f>
        <v>12.233333333333333</v>
      </c>
      <c r="O20" s="135"/>
      <c r="U20" s="131"/>
      <c r="V20" s="105">
        <f ca="1">NOW()</f>
        <v>44188.7549462963</v>
      </c>
      <c r="W20" s="105">
        <f ca="1">NOW()</f>
        <v>44188.7549462963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FUNDACION PARA EL DESARROLLO SOCIAL Y COMUNITARIO</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2683</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2676</v>
      </c>
      <c r="E48" s="142">
        <v>43486</v>
      </c>
      <c r="F48" s="142">
        <v>43822</v>
      </c>
      <c r="G48" s="156">
        <f>IF(AND(E48&lt;&gt;"",F48&lt;&gt;""),((F48-E48)/30),"")</f>
        <v>11.2</v>
      </c>
      <c r="H48" s="176" t="s">
        <v>2677</v>
      </c>
      <c r="I48" s="113" t="s">
        <v>453</v>
      </c>
      <c r="J48" s="113" t="s">
        <v>975</v>
      </c>
      <c r="K48" s="121">
        <v>949242995</v>
      </c>
      <c r="L48" s="115" t="s">
        <v>1148</v>
      </c>
      <c r="M48" s="117">
        <v>1</v>
      </c>
      <c r="N48" s="115" t="s">
        <v>27</v>
      </c>
      <c r="O48" s="115" t="s">
        <v>26</v>
      </c>
      <c r="P48" s="78"/>
    </row>
    <row r="49" spans="1:16" s="6" customFormat="1" ht="24.75" customHeight="1" x14ac:dyDescent="0.25">
      <c r="A49" s="140">
        <v>2</v>
      </c>
      <c r="B49" s="176"/>
      <c r="C49" s="112"/>
      <c r="D49" s="110"/>
      <c r="E49" s="142"/>
      <c r="F49" s="142"/>
      <c r="G49" s="156" t="str">
        <f t="shared" ref="G49:G50" si="2">IF(AND(E49&lt;&gt;"",F49&lt;&gt;""),((F49-E49)/30),"")</f>
        <v/>
      </c>
      <c r="H49" s="176"/>
      <c r="I49" s="113"/>
      <c r="J49" s="113"/>
      <c r="K49" s="116"/>
      <c r="L49" s="115"/>
      <c r="M49" s="117"/>
      <c r="N49" s="115"/>
      <c r="O49" s="115"/>
      <c r="P49" s="78"/>
    </row>
    <row r="50" spans="1:16" s="6" customFormat="1" ht="24.75" customHeight="1" x14ac:dyDescent="0.25">
      <c r="A50" s="140">
        <v>3</v>
      </c>
      <c r="B50" s="176"/>
      <c r="C50" s="122"/>
      <c r="D50" s="175"/>
      <c r="E50" s="142"/>
      <c r="F50" s="142"/>
      <c r="G50" s="156" t="str">
        <f t="shared" si="2"/>
        <v/>
      </c>
      <c r="H50" s="176"/>
      <c r="I50" s="113"/>
      <c r="J50" s="113"/>
      <c r="K50" s="121"/>
      <c r="L50" s="122"/>
      <c r="M50" s="117"/>
      <c r="N50" s="122"/>
      <c r="O50" s="122"/>
      <c r="P50" s="78"/>
    </row>
    <row r="51" spans="1:16" s="6" customFormat="1" ht="24.75" customHeight="1" outlineLevel="1" x14ac:dyDescent="0.25">
      <c r="A51" s="140">
        <v>4</v>
      </c>
      <c r="B51" s="176"/>
      <c r="C51" s="122"/>
      <c r="D51" s="175"/>
      <c r="E51" s="142"/>
      <c r="F51" s="142"/>
      <c r="G51" s="156" t="str">
        <f t="shared" ref="G51:G107" si="3">IF(AND(E51&lt;&gt;"",F51&lt;&gt;""),((F51-E51)/30),"")</f>
        <v/>
      </c>
      <c r="H51" s="176"/>
      <c r="I51" s="113"/>
      <c r="J51" s="113"/>
      <c r="K51" s="121"/>
      <c r="L51" s="122"/>
      <c r="M51" s="117"/>
      <c r="N51" s="122"/>
      <c r="O51" s="122"/>
      <c r="P51" s="78"/>
    </row>
    <row r="52" spans="1:16" s="7" customFormat="1" ht="24.75" customHeight="1" outlineLevel="1" x14ac:dyDescent="0.25">
      <c r="A52" s="141">
        <v>5</v>
      </c>
      <c r="B52" s="176"/>
      <c r="C52" s="122"/>
      <c r="D52" s="175"/>
      <c r="E52" s="142"/>
      <c r="F52" s="142"/>
      <c r="G52" s="156" t="str">
        <f t="shared" si="3"/>
        <v/>
      </c>
      <c r="H52" s="176"/>
      <c r="I52" s="113"/>
      <c r="J52" s="113"/>
      <c r="K52" s="121"/>
      <c r="L52" s="122"/>
      <c r="M52" s="117"/>
      <c r="N52" s="122"/>
      <c r="O52" s="122"/>
      <c r="P52" s="79"/>
    </row>
    <row r="53" spans="1:16" s="7" customFormat="1" ht="24.75" customHeight="1" outlineLevel="1" x14ac:dyDescent="0.25">
      <c r="A53" s="141">
        <v>6</v>
      </c>
      <c r="B53" s="176"/>
      <c r="C53" s="122"/>
      <c r="D53" s="175"/>
      <c r="E53" s="142"/>
      <c r="F53" s="142"/>
      <c r="G53" s="156" t="str">
        <f t="shared" si="3"/>
        <v/>
      </c>
      <c r="H53" s="176"/>
      <c r="I53" s="113"/>
      <c r="J53" s="113"/>
      <c r="K53" s="121"/>
      <c r="L53" s="122"/>
      <c r="M53" s="117"/>
      <c r="N53" s="122"/>
      <c r="O53" s="122"/>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3"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0"/>
      <c r="Z178" s="161" t="str">
        <f>IF(Y178&gt;0,SUM(E180+Y178),"")</f>
        <v/>
      </c>
      <c r="AA178" s="19"/>
      <c r="AB178" s="19"/>
    </row>
    <row r="179" spans="1:28" ht="23.25" x14ac:dyDescent="0.25">
      <c r="A179" s="9"/>
      <c r="B179" s="193" t="s">
        <v>2669</v>
      </c>
      <c r="C179" s="193"/>
      <c r="D179" s="193"/>
      <c r="E179" s="167">
        <v>0.02</v>
      </c>
      <c r="F179" s="166">
        <v>1E-3</v>
      </c>
      <c r="G179" s="161">
        <f>IF(F179&gt;0,SUM(E179+F179),"")</f>
        <v>2.1000000000000001E-2</v>
      </c>
      <c r="H179" s="5"/>
      <c r="I179" s="193" t="s">
        <v>2671</v>
      </c>
      <c r="J179" s="193"/>
      <c r="K179" s="193"/>
      <c r="L179" s="193"/>
      <c r="M179" s="168">
        <v>0.02</v>
      </c>
      <c r="O179" s="8"/>
      <c r="Q179" s="19"/>
      <c r="R179" s="155">
        <f>IF(M179&gt;0,SUM(L179+M179),"")</f>
        <v>0.02</v>
      </c>
      <c r="T179" s="19"/>
      <c r="U179" s="239" t="s">
        <v>1166</v>
      </c>
      <c r="V179" s="239"/>
      <c r="W179" s="239"/>
      <c r="X179" s="24">
        <v>0.02</v>
      </c>
      <c r="Y179" s="160"/>
      <c r="Z179" s="161" t="str">
        <f>IF(Y179&gt;0,SUM(E181+Y179),"")</f>
        <v/>
      </c>
      <c r="AA179" s="19"/>
      <c r="AB179" s="19"/>
    </row>
    <row r="180" spans="1:28" ht="23.25" hidden="1" x14ac:dyDescent="0.25">
      <c r="A180" s="9"/>
      <c r="B180" s="179"/>
      <c r="C180" s="179"/>
      <c r="D180" s="179"/>
      <c r="E180" s="165"/>
      <c r="H180" s="5"/>
      <c r="I180" s="179"/>
      <c r="J180" s="179"/>
      <c r="K180" s="179"/>
      <c r="L180" s="179"/>
      <c r="M180" s="5"/>
      <c r="O180" s="8"/>
      <c r="Q180" s="19"/>
      <c r="R180" s="155" t="str">
        <f>IF(S180&gt;0,SUM(L180+S180),"")</f>
        <v/>
      </c>
      <c r="S180" s="160"/>
      <c r="T180" s="19"/>
      <c r="U180" s="239" t="s">
        <v>1167</v>
      </c>
      <c r="V180" s="239"/>
      <c r="W180" s="239"/>
      <c r="X180" s="24">
        <v>0.03</v>
      </c>
      <c r="Y180" s="160"/>
      <c r="Z180" s="161" t="str">
        <f>IF(Y180&gt;0,SUM(E182+Y180),"")</f>
        <v/>
      </c>
      <c r="AA180" s="19"/>
      <c r="AB180" s="19"/>
    </row>
    <row r="181" spans="1:28" ht="23.25" hidden="1" x14ac:dyDescent="0.25">
      <c r="A181" s="9"/>
      <c r="B181" s="179"/>
      <c r="C181" s="179"/>
      <c r="D181" s="179"/>
      <c r="E181" s="165"/>
      <c r="H181" s="5"/>
      <c r="I181" s="179"/>
      <c r="J181" s="179"/>
      <c r="K181" s="179"/>
      <c r="L181" s="17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9"/>
      <c r="C182" s="179"/>
      <c r="D182" s="179"/>
      <c r="E182" s="165"/>
      <c r="H182" s="5"/>
      <c r="I182" s="179"/>
      <c r="J182" s="179"/>
      <c r="K182" s="179"/>
      <c r="L182" s="17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17532740.169</v>
      </c>
      <c r="F185" s="92"/>
      <c r="G185" s="93"/>
      <c r="H185" s="88"/>
      <c r="I185" s="90" t="s">
        <v>2627</v>
      </c>
      <c r="J185" s="162">
        <f>+SUM(M179:M183)</f>
        <v>0.02</v>
      </c>
      <c r="K185" s="238" t="s">
        <v>2628</v>
      </c>
      <c r="L185" s="238"/>
      <c r="M185" s="94">
        <f>+J185*(SUM(K20:K35))</f>
        <v>16697847.780000001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7" t="s">
        <v>2636</v>
      </c>
      <c r="C192" s="197"/>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2678</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2679</v>
      </c>
      <c r="J211" s="27" t="s">
        <v>2622</v>
      </c>
      <c r="K211" s="123" t="s">
        <v>2681</v>
      </c>
      <c r="L211" s="21"/>
      <c r="M211" s="21"/>
      <c r="N211" s="21"/>
      <c r="O211" s="8"/>
    </row>
    <row r="212" spans="1:15" x14ac:dyDescent="0.25">
      <c r="A212" s="9"/>
      <c r="B212" s="27" t="s">
        <v>2619</v>
      </c>
      <c r="C212" s="123" t="s">
        <v>2678</v>
      </c>
      <c r="D212" s="21"/>
      <c r="G212" s="27" t="s">
        <v>2621</v>
      </c>
      <c r="H212" s="178" t="s">
        <v>2680</v>
      </c>
      <c r="J212" s="27" t="s">
        <v>2623</v>
      </c>
      <c r="K212" s="12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2020-12-23T18:04:12Z</cp:lastPrinted>
  <dcterms:created xsi:type="dcterms:W3CDTF">2020-10-14T21:57:42Z</dcterms:created>
  <dcterms:modified xsi:type="dcterms:W3CDTF">2020-12-23T23:07:40Z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