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NUEVA CANATRATACION FUNDACION NUEVO MILENI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1099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<sst xmlns="http://schemas.openxmlformats.org/spreadsheetml/2006/main" count="3093" uniqueCount="2699">
  <si>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</si>
  <si>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</si>
  <si>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</si>
  <si>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</si>
  <si>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</si>
  <si>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</si>
  <si>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</si>
  <si>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</si>
  <si>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</si>
  <si>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</si>
  <si>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</si>
  <si>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</si>
  <si>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</si>
  <si>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</si>
  <si>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</si>
  <si>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</si>
  <si>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</si>
  <si>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</si>
  <si>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</si>
  <si>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</si>
  <si>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</si>
  <si>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</si>
  <si>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</si>
  <si>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</si>
  <si>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</si>
  <si>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</si>
  <si>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</si>
  <si>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</si>
  <si>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</si>
  <si>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</si>
  <si>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</si>
  <si>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</si>
  <si>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</si>
  <si>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</si>
  <si>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</si>
  <si>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</si>
  <si>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</si>
  <si>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</si>
  <si>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</si>
  <si>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</si>
  <si>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</si>
  <si>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</si>
  <si>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</si>
  <si>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</si>
  <si>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</si>
  <si>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</si>
  <si>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</si>
  <si>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</si>
  <si>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</si>
  <si>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</si>
  <si>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</si>
  <si>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</si>
  <si>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</si>
  <si>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</si>
  <si>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</si>
  <si>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</si>
  <si>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</si>
  <si>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</si>
  <si>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</si>
  <si>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</si>
  <si>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</si>
  <si>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</si>
  <si>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</si>
  <si>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</si>
  <si>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</si>
  <si>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</si>
  <si>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</si>
  <si>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</si>
  <si>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</si>
  <si>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</si>
  <si>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</si>
  <si>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</si>
  <si>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</si>
  <si>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</si>
  <si>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</si>
  <si>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</si>
  <si>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</si>
  <si>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</si>
  <si>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</si>
  <si>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</si>
  <si>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</si>
  <si>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</si>
  <si>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</si>
  <si>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</si>
  <si>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</si>
  <si>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</si>
  <si>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</si>
  <si>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</si>
  <si>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</si>
  <si>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</si>
  <si>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</si>
  <si>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</si>
  <si>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</si>
  <si>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</si>
  <si>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</si>
  <si>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</si>
  <si>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</si>
  <si>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</si>
  <si>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</si>
  <si>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</si>
  <si>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</si>
  <si>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</si>
  <si>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</si>
  <si>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</si>
  <si>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</si>
  <si>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</si>
  <si>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</si>
  <si>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</si>
  <si>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</si>
  <si>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</si>
  <si>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</si>
  <si>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</si>
  <si>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</si>
  <si>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</si>
  <si>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</si>
  <si>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</si>
  <si>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</si>
  <si>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</si>
  <si>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</si>
  <si>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</si>
  <si>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</si>
  <si>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</si>
  <si>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</si>
  <si>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</si>
  <si>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</si>
  <si>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</si>
  <si>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</si>
  <si>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</si>
  <si>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</si>
  <si>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</si>
  <si>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</si>
  <si>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</si>
  <si>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</si>
  <si>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</si>
  <si>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</si>
  <si>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</si>
  <si>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</si>
  <si>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</si>
  <si>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</si>
  <si>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</si>
  <si>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</si>
  <si>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</si>
  <si>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</si>
  <si>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</si>
  <si>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</si>
  <si>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</si>
  <si>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</si>
  <si>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</si>
  <si>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</si>
  <si>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</si>
  <si>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</si>
  <si>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</si>
  <si>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</si>
  <si>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</si>
  <si>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</si>
  <si>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</si>
  <si>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</si>
  <si>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</si>
  <si>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</si>
  <si>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</si>
  <si>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</si>
  <si>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</si>
  <si>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</si>
  <si>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</si>
  <si>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</si>
  <si>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</si>
  <si>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</si>
  <si>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</si>
  <si>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</si>
  <si>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</si>
  <si>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</si>
  <si>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</si>
  <si>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</si>
  <si>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</si>
  <si>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</si>
  <si>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</si>
  <si>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</si>
  <si>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</si>
  <si>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</si>
  <si>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</si>
  <si>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</si>
  <si>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</si>
  <si>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</si>
  <si>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</si>
  <si>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</si>
  <si>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</si>
  <si>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</si>
  <si>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</si>
  <si>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</si>
  <si>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</si>
  <si>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</si>
  <si>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</si>
  <si>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</si>
  <si>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</si>
  <si>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</si>
  <si>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</si>
  <si>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</si>
  <si>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</si>
  <si>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</si>
  <si>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</si>
  <si>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</si>
  <si>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</si>
  <si>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</si>
  <si>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</si>
  <si>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</si>
  <si>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</si>
  <si>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</si>
  <si>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</si>
  <si>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</si>
  <si>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</si>
  <si>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</si>
  <si>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</si>
  <si>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</si>
  <si>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</si>
  <si>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</si>
  <si>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</si>
  <si>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</si>
  <si>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</si>
  <si>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</si>
  <si>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</si>
  <si>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</si>
  <si>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</si>
  <si>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</si>
  <si>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</si>
  <si>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</si>
  <si>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</si>
  <si>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</si>
  <si>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</si>
  <si>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</si>
  <si>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</si>
  <si>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</si>
  <si>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</si>
  <si>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</si>
  <si>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</si>
  <si>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</si>
  <si>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</si>
  <si>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</si>
  <si>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</si>
  <si>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</si>
  <si>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</si>
  <si>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</si>
  <si>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</si>
  <si>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</si>
  <si>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</si>
  <si>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</si>
  <si>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</si>
  <si>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</si>
  <si>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</si>
  <si>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</si>
  <si>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</si>
  <si>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</si>
  <si>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</si>
  <si>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</si>
  <si>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</si>
  <si>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</si>
  <si>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</si>
  <si>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</si>
  <si>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</si>
  <si>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</si>
  <si>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</si>
  <si>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</si>
  <si>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</si>
  <si>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</si>
  <si>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</si>
  <si>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</si>
  <si>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</si>
  <si>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</si>
  <si>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</si>
  <si>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</si>
  <si>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</si>
  <si>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</si>
  <si>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</si>
  <si>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</si>
  <si>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</si>
  <si>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</si>
  <si>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</si>
  <si>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</si>
  <si>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</si>
  <si>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</si>
  <si>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</si>
  <si>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</si>
  <si>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</si>
  <si>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</si>
  <si>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</si>
  <si>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</si>
  <si>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</si>
  <si>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</si>
  <si>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</si>
  <si>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</si>
  <si>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</si>
  <si>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</si>
  <si>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</si>
  <si>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</si>
  <si>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</si>
  <si>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</si>
  <si>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</si>
  <si>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</si>
  <si>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</si>
  <si>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</si>
  <si>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</si>
  <si>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</si>
  <si>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</si>
  <si>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</si>
  <si>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</si>
  <si>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</si>
  <si>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</si>
  <si>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</si>
  <si>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</si>
  <si>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</si>
  <si>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</si>
  <si>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</si>
  <si>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</si>
  <si>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</si>
  <si>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</si>
  <si>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</si>
  <si>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</si>
  <si>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</si>
  <si>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</si>
  <si>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</si>
  <si>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</si>
  <si>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</si>
  <si>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</si>
  <si>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</si>
  <si>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</si>
  <si>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</si>
  <si>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</si>
  <si>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</si>
  <si>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</si>
  <si>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</si>
  <si>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</si>
  <si>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</si>
  <si>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</si>
  <si>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</si>
  <si>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</si>
  <si>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</si>
  <si>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</si>
  <si>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</si>
  <si>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</si>
  <si>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</si>
  <si>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</si>
  <si>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</si>
  <si>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</si>
  <si>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</si>
  <si>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</si>
  <si>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</si>
  <si>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</si>
  <si>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</si>
  <si>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</si>
  <si>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</si>
  <si>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</si>
  <si>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</si>
  <si>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</si>
  <si>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</si>
  <si>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</si>
  <si>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</si>
  <si>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</si>
  <si>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</si>
  <si>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</si>
  <si>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</si>
  <si>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</si>
  <si>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</si>
  <si>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</si>
  <si>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</si>
  <si>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</si>
  <si>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</si>
  <si>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</si>
  <si>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</si>
  <si>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</si>
  <si>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</si>
  <si>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</si>
  <si>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</si>
  <si>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</si>
  <si>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</si>
  <si>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</si>
  <si>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</si>
  <si>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</si>
  <si>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</si>
  <si>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</si>
  <si>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</si>
  <si>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</si>
  <si>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</si>
  <si>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</si>
  <si>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</si>
  <si>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</si>
  <si>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</si>
  <si>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</si>
  <si>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</si>
  <si>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</si>
  <si>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</si>
  <si>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</si>
  <si>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</si>
  <si>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</si>
  <si>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</si>
  <si>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</si>
  <si>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</si>
  <si>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</si>
  <si>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</si>
  <si>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</si>
  <si>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</si>
  <si>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</si>
  <si>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</si>
  <si>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</si>
  <si>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</si>
  <si>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</si>
  <si>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</si>
  <si>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</si>
  <si>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</si>
  <si>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</si>
  <si>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</si>
  <si>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</si>
  <si>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</si>
  <si>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</si>
  <si>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</si>
  <si>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</si>
  <si>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</si>
  <si>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</si>
  <si>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</si>
  <si>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</si>
  <si>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</si>
  <si>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</si>
  <si>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</si>
  <si>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</si>
  <si>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</si>
  <si>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</si>
  <si>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</si>
  <si>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</si>
  <si>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</si>
  <si>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</si>
  <si>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</si>
  <si>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</si>
  <si>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</si>
  <si>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</si>
  <si>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</si>
  <si>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</si>
  <si>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</si>
  <si>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</si>
  <si>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</si>
  <si>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</si>
  <si>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</si>
  <si>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</si>
  <si>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</si>
  <si>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</si>
  <si>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</si>
  <si>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</si>
  <si>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</si>
  <si>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</si>
  <si>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</si>
  <si>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</si>
  <si>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</si>
  <si>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</si>
  <si>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</si>
  <si>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</si>
  <si>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</si>
  <si>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</si>
  <si>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</si>
  <si>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</si>
  <si>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</si>
  <si>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</si>
  <si>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</si>
  <si>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</si>
  <si>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</si>
  <si>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</si>
  <si>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</si>
  <si>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</si>
  <si>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</si>
  <si>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</si>
  <si>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</si>
  <si>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</si>
  <si>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</si>
  <si>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</si>
  <si>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</si>
  <si>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</si>
  <si>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</si>
  <si>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</si>
  <si>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</si>
  <si>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</si>
  <si>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</si>
  <si>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</si>
  <si>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</si>
  <si>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</si>
  <si>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</si>
  <si>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</si>
  <si>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</si>
  <si>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</si>
  <si>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</si>
  <si>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</si>
  <si>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</si>
  <si>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</si>
  <si>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</si>
  <si>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</si>
  <si>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</si>
  <si>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</si>
  <si>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</si>
  <si>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</si>
  <si>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</si>
  <si>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</si>
  <si>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</si>
  <si>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</si>
  <si>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</si>
  <si>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</si>
  <si>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</si>
  <si>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</si>
  <si>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</si>
  <si>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</si>
  <si>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</si>
  <si>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</si>
  <si>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</si>
  <si>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</si>
  <si>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</si>
  <si>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</si>
  <si>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</si>
  <si>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</si>
  <si>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</si>
  <si>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</si>
  <si>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</si>
  <si>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</si>
  <si>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</si>
  <si>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</si>
  <si>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</si>
  <si>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</si>
  <si>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</si>
  <si>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</si>
  <si>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</si>
  <si>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</si>
  <si>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</si>
  <si>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</si>
  <si>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</si>
  <si>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</si>
  <si>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</si>
  <si>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</si>
  <si>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</si>
  <si>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</si>
  <si>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</si>
  <si>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</si>
  <si>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</si>
  <si>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</si>
  <si>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</si>
  <si>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</si>
  <si>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</si>
  <si>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</si>
  <si>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</si>
  <si>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</si>
  <si>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</si>
  <si>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</si>
  <si>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</si>
  <si>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</si>
  <si>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</si>
  <si>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</si>
  <si>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</si>
  <si>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</si>
  <si>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</si>
  <si>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</si>
  <si>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</si>
  <si>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</si>
  <si>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</si>
  <si>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</si>
  <si>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</si>
  <si>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</si>
  <si>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</si>
  <si>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</si>
  <si>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</si>
  <si>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</si>
  <si>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</si>
  <si>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</si>
  <si>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</si>
  <si>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</si>
  <si>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</si>
  <si>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</si>
  <si>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</si>
  <si>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</si>
  <si>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</si>
  <si>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</si>
  <si>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</si>
  <si>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</si>
  <si>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</si>
  <si>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</si>
  <si>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</si>
  <si>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</si>
  <si>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</si>
  <si>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</si>
  <si>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</si>
  <si>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</si>
  <si>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</si>
  <si>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</si>
  <si>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</si>
  <si>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</si>
  <si>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</si>
  <si>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</si>
  <si>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</si>
  <si>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</si>
  <si>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</si>
  <si>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</si>
  <si>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</si>
  <si>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</si>
  <si>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</si>
  <si>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</si>
  <si>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</si>
  <si>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</si>
  <si>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</si>
  <si>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</si>
  <si>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</si>
  <si>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</si>
  <si>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</si>
  <si>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</si>
  <si>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</si>
  <si>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</si>
  <si>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</si>
  <si>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</si>
  <si>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</si>
  <si>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</si>
  <si>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</si>
  <si>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</si>
  <si>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</si>
  <si>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</si>
  <si>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</si>
  <si>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</si>
  <si>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</si>
  <si>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</si>
  <si>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</si>
  <si>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</si>
  <si>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</si>
  <si>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</si>
  <si>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</si>
  <si>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</si>
  <si>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</si>
  <si>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</si>
  <si>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</si>
  <si>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</si>
  <si>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</si>
  <si>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</si>
  <si>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</si>
  <si>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</si>
  <si>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</si>
  <si>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</si>
  <si>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</si>
  <si>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</si>
  <si>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</si>
  <si>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</si>
  <si>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</si>
  <si>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</si>
  <si>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</si>
  <si>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</si>
  <si>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</si>
  <si>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</si>
  <si>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</si>
  <si>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</si>
  <si>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</si>
  <si>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</si>
  <si>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</si>
  <si>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</si>
  <si>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</si>
  <si>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</si>
  <si>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</si>
  <si>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</si>
  <si>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</si>
  <si>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</si>
  <si>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</si>
  <si>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</si>
  <si>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</si>
  <si>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</si>
  <si>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</si>
  <si>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</si>
  <si>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</si>
  <si>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</si>
  <si>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</si>
  <si>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</si>
  <si>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</si>
  <si>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</si>
  <si>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</si>
  <si>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</si>
  <si>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</si>
  <si>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</si>
  <si>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</si>
  <si>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</si>
  <si>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</si>
  <si>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</si>
  <si>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</si>
  <si>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</si>
  <si>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</si>
  <si>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</si>
  <si>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</si>
  <si>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</si>
  <si>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</si>
  <si>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</si>
  <si>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</si>
  <si>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</si>
  <si>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</si>
  <si>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</si>
  <si>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</si>
  <si>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</si>
  <si>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</si>
  <si>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</si>
  <si>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</si>
  <si>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</si>
  <si>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</si>
  <si>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</si>
  <si>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</si>
  <si>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</si>
  <si>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</si>
  <si>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</si>
  <si>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</si>
  <si>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</si>
  <si>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</si>
  <si>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</si>
  <si>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</si>
  <si>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</si>
  <si>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</si>
  <si>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</si>
  <si>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</si>
  <si>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</si>
  <si>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</si>
  <si>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</si>
  <si>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</si>
  <si>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</si>
  <si>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</si>
  <si>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</si>
  <si>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</si>
  <si>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</si>
  <si>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</si>
  <si>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</si>
  <si>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</si>
  <si>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</si>
  <si>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</si>
  <si>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</si>
  <si>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</si>
  <si>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</si>
  <si>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</si>
  <si>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</si>
  <si>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</si>
  <si>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</si>
  <si>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</si>
  <si>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</si>
  <si>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</si>
  <si>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</si>
  <si>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</si>
  <si>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</si>
  <si>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</si>
  <si>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</si>
  <si>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</si>
  <si>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</si>
  <si>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</si>
  <si>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</si>
  <si>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</si>
  <si>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</si>
  <si>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</si>
  <si>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</si>
  <si>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</si>
  <si>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</si>
  <si>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</si>
  <si>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</si>
  <si>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</si>
  <si>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</si>
  <si>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</si>
  <si>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</si>
  <si>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</si>
  <si>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</si>
  <si>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</si>
  <si>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</si>
  <si>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</si>
  <si>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</si>
  <si>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</si>
  <si>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</si>
  <si>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</si>
  <si>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</si>
  <si>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</si>
  <si>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</si>
  <si>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</si>
  <si>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</si>
  <si>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</si>
  <si>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</si>
  <si>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</si>
  <si>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</si>
  <si>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</si>
  <si>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</si>
  <si>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</si>
  <si>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</si>
  <si>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</si>
  <si>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</si>
  <si>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</si>
  <si>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</si>
  <si>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</si>
  <si>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</si>
  <si>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</si>
  <si>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</si>
  <si>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</si>
  <si>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</si>
  <si>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</si>
  <si>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</si>
  <si>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</si>
  <si>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</si>
  <si>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</si>
  <si>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</si>
  <si>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</si>
  <si>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</si>
  <si>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</si>
  <si>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</si>
  <si>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</si>
  <si>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</si>
  <si>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</si>
  <si>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</si>
  <si>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</si>
  <si>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</si>
  <si>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</si>
  <si>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</si>
  <si>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</si>
  <si>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</si>
  <si>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</si>
  <si>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</si>
  <si>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</si>
  <si>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</si>
  <si>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</si>
  <si>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</si>
  <si>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</si>
  <si>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</si>
  <si>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</si>
  <si>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</si>
  <si>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</si>
  <si>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</si>
  <si>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</si>
  <si>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</si>
  <si>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</si>
  <si>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</si>
  <si>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</si>
  <si>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</si>
  <si>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</si>
  <si>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</si>
  <si>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</si>
  <si>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</si>
  <si>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</si>
  <si>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</si>
  <si>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</si>
  <si>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</si>
  <si>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</si>
  <si>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</si>
  <si>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</si>
  <si>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</si>
  <si>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</si>
  <si>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</si>
  <si>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</si>
  <si>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</si>
  <si>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</si>
  <si>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</si>
  <si>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</si>
  <si>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</si>
  <si>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</si>
  <si>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</si>
  <si>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</si>
  <si>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</si>
  <si>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</si>
  <si>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</si>
  <si>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</si>
  <si>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</si>
  <si>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</si>
  <si>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</si>
  <si>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</si>
  <si>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</si>
  <si>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</si>
  <si>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</si>
  <si>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</si>
  <si>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</si>
  <si>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</si>
  <si>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</si>
  <si>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</si>
  <si>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</si>
  <si>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</si>
  <si>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</si>
  <si>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</si>
  <si>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</si>
  <si>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</si>
  <si>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</si>
  <si>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</si>
  <si>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</si>
  <si>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</si>
  <si>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</si>
  <si>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</si>
  <si>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</si>
  <si>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</si>
  <si>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</si>
  <si>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</si>
  <si>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</si>
  <si>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</si>
  <si>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</si>
  <si>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</si>
  <si>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</si>
  <si>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</si>
  <si>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</si>
  <si>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</si>
  <si>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</si>
  <si>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</si>
  <si>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</si>
  <si>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</si>
  <si>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</si>
  <si>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</si>
  <si>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</si>
  <si>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</si>
  <si>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</si>
  <si>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</si>
  <si>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</si>
  <si>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</si>
  <si>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</si>
  <si>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</si>
  <si>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</si>
  <si>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</si>
  <si>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</si>
  <si>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</si>
  <si>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</si>
  <si>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</si>
  <si>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</si>
  <si>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</si>
  <si>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</si>
  <si>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</si>
  <si>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</si>
  <si>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</si>
  <si>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</si>
  <si>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</si>
  <si>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</si>
  <si>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</si>
  <si>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</si>
  <si>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</si>
  <si>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</si>
  <si>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</si>
  <si>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</si>
  <si>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</si>
  <si>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</si>
  <si>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</si>
  <si>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</si>
  <si>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</si>
  <si>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</si>
  <si>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</si>
  <si>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</si>
  <si>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</si>
  <si>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</si>
  <si>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</si>
  <si>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</si>
  <si>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</si>
  <si>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</si>
  <si>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</si>
  <si>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</si>
  <si>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</si>
  <si>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</si>
  <si>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</si>
  <si>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</si>
  <si>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</si>
  <si>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</si>
  <si>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</si>
  <si>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</si>
  <si>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</si>
  <si>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</si>
  <si>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</si>
  <si>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</si>
  <si>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</si>
  <si>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</si>
  <si>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</si>
  <si>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</si>
  <si>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</si>
  <si>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</si>
  <si>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</si>
  <si>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</si>
  <si>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</si>
  <si>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</si>
  <si>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</si>
  <si>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</si>
  <si>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</si>
  <si>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</si>
  <si>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</si>
  <si>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</si>
  <si>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</si>
  <si>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</si>
  <si>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</si>
  <si>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</si>
  <si>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</si>
  <si>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</si>
  <si>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</si>
  <si>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</si>
  <si>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</si>
  <si>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</si>
  <si>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</si>
  <si>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</si>
  <si>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</si>
  <si>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</si>
  <si>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</si>
  <si>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</si>
  <si>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</si>
  <si>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</si>
  <si>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</si>
  <si>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</si>
  <si>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</si>
  <si>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</si>
  <si>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</si>
  <si>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</si>
  <si>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</si>
  <si>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</si>
  <si>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</si>
  <si>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</si>
  <si>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</si>
  <si>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</si>
  <si>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</si>
  <si>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</si>
  <si>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</si>
  <si>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</si>
  <si>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</si>
  <si>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</si>
  <si>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</si>
  <si>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</si>
  <si>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</si>
  <si>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</si>
  <si>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</si>
  <si>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</si>
  <si>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</si>
  <si>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</si>
  <si>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</si>
  <si>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</si>
  <si>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</si>
  <si>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</si>
  <si>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</si>
  <si>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</si>
  <si>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</si>
  <si>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</si>
  <si>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</si>
  <si>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</si>
  <si>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</si>
  <si>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</si>
  <si>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</si>
  <si>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</si>
  <si>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</si>
  <si>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</si>
  <si>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</si>
  <si>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</si>
  <si>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</si>
  <si>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</si>
  <si>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</si>
  <si>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</si>
  <si>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</si>
  <si>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</si>
  <si>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</si>
  <si>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</si>
  <si>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</si>
  <si>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</si>
  <si>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</si>
  <si>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</si>
  <si>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</si>
  <si>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</si>
  <si>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</si>
  <si>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</si>
  <si>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</si>
  <si>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</si>
  <si>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</si>
  <si>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</si>
  <si>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</si>
  <si>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</si>
  <si>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</si>
  <si>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</si>
  <si>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</si>
  <si>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</si>
  <si>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</si>
  <si>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</si>
  <si>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</si>
  <si>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</si>
  <si>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</si>
  <si>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</si>
  <si>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</si>
  <si>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</si>
  <si>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</si>
  <si>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</si>
  <si>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</si>
  <si>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</si>
  <si>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</si>
  <si>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</si>
  <si>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</si>
  <si>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</si>
  <si>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</si>
  <si>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</si>
  <si>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</si>
  <si>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</si>
  <si>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</si>
  <si>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</si>
  <si>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</si>
  <si>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</si>
  <si>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</si>
  <si>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</si>
  <si>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</si>
  <si>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</si>
  <si>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</si>
  <si>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</si>
  <si>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</si>
  <si>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</si>
  <si>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</si>
  <si>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</si>
  <si>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</si>
  <si>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</si>
  <si>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</si>
  <si>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</si>
  <si>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</si>
  <si>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</si>
  <si>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</si>
  <si>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</si>
  <si>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</si>
  <si>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</si>
  <si>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</si>
  <si>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</si>
  <si>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</si>
  <si>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</si>
  <si>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</si>
  <si>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</si>
  <si>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</si>
  <si>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</si>
  <si>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</si>
  <si>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</si>
  <si>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</si>
  <si>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</si>
  <si>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</si>
  <si>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</si>
  <si>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</si>
  <si>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</si>
  <si>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</si>
  <si>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</si>
  <si>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</si>
  <si>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</si>
  <si>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</si>
  <si>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</si>
  <si>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</si>
  <si>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</si>
  <si>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</si>
  <si>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</si>
  <si>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</si>
  <si>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</si>
  <si>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</si>
  <si>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</si>
  <si>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</si>
  <si>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</si>
  <si>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</si>
  <si>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</si>
  <si>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</si>
  <si>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</si>
  <si>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</si>
  <si>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</si>
  <si>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</si>
  <si>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</si>
  <si>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</si>
  <si>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</si>
  <si>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</si>
  <si>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</si>
  <si>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</si>
  <si>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</si>
  <si>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</si>
  <si>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</si>
  <si>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</si>
  <si>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</si>
  <si>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</si>
  <si>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</si>
  <si>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</si>
  <si>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</si>
  <si>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</si>
  <si>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</si>
  <si>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</si>
  <si>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</si>
  <si>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</si>
  <si>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</si>
  <si>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</si>
  <si>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</si>
  <si>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</si>
  <si>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</si>
  <si>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</si>
  <si>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</si>
  <si>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</si>
  <si>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</si>
  <si>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</si>
  <si>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</si>
  <si>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</si>
  <si>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</si>
  <si>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</si>
  <si>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</si>
  <si>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</si>
  <si>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</si>
  <si>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</si>
  <si>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</si>
  <si>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</si>
  <si>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</si>
  <si>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</si>
  <si>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</si>
  <si>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</si>
  <si>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</si>
  <si>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</si>
  <si>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</si>
  <si>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</si>
  <si>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</si>
  <si>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</si>
  <si>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</si>
  <si>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</si>
  <si>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</si>
  <si>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</si>
  <si>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</si>
  <si>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</si>
  <si>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</si>
  <si>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</si>
  <si>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</si>
  <si>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</si>
  <si>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</si>
  <si>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</si>
  <si>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</si>
  <si>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</si>
  <si>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</si>
  <si>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</si>
  <si>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</si>
  <si>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</si>
  <si>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</si>
  <si>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</si>
  <si>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</si>
  <si>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</si>
  <si>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</si>
  <si>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</si>
  <si>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</si>
  <si>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</si>
  <si>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</si>
  <si>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</si>
  <si>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</si>
  <si>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</si>
  <si>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</si>
  <si>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</si>
  <si>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</si>
  <si>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</si>
  <si>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</si>
  <si>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</si>
  <si>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</si>
  <si>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</si>
  <si>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</si>
  <si>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</si>
  <si>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</si>
  <si>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</si>
  <si>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</si>
  <si>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</si>
  <si>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</si>
  <si>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</si>
  <si>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</si>
  <si>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</si>
  <si>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</si>
  <si>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</si>
  <si>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</si>
  <si>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</si>
  <si>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</si>
  <si>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</si>
  <si>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</si>
  <si>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</si>
  <si>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</si>
  <si>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</si>
  <si>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</si>
  <si>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</si>
  <si>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</si>
  <si>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</si>
  <si>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</si>
  <si>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</si>
  <si>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</si>
  <si>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</si>
  <si>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</si>
  <si>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</si>
  <si>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</si>
  <si>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</si>
  <si>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</si>
  <si>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</si>
  <si>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</si>
  <si>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</si>
  <si>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</si>
  <si>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</si>
  <si>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</si>
  <si>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</si>
  <si>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</si>
  <si>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</si>
  <si>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</si>
  <si>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</si>
  <si>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</si>
  <si>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</si>
  <si>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</si>
  <si>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</si>
  <si>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</si>
  <si>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</si>
  <si>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</si>
  <si>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</si>
  <si>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</si>
  <si>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</si>
  <si>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</si>
  <si>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</si>
  <si>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</si>
  <si>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</si>
  <si>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</si>
  <si>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</si>
  <si>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</si>
  <si>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</si>
  <si>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</si>
  <si>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</si>
  <si>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</si>
  <si>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</si>
  <si>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</si>
  <si>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</si>
  <si>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</si>
  <si>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</si>
  <si>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</si>
  <si>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</si>
  <si>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</si>
  <si>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</si>
  <si>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</si>
  <si>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</si>
  <si>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</si>
  <si>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</si>
  <si>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</si>
  <si>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</si>
  <si>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</si>
  <si>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</si>
  <si>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</si>
  <si>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</si>
  <si>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</si>
  <si>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</si>
  <si>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</si>
  <si>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</si>
  <si>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</si>
  <si>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</si>
  <si>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</si>
  <si>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</si>
  <si>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</si>
  <si>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</si>
  <si>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</si>
  <si>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</si>
  <si>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</si>
  <si>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</si>
  <si>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</si>
  <si>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</si>
  <si>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</si>
  <si>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</si>
  <si>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</si>
  <si>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</si>
  <si>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</si>
  <si>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</si>
  <si>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</si>
  <si>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</si>
  <si>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</si>
  <si>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</si>
  <si>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</si>
  <si>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</si>
  <si>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</si>
  <si>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</si>
  <si>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</si>
  <si>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</si>
  <si>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</si>
  <si>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</si>
  <si>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</si>
  <si>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</si>
  <si>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</si>
  <si>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</si>
  <si>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</si>
  <si>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</si>
  <si>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</si>
  <si>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</si>
  <si>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</si>
  <si>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</si>
  <si>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</si>
  <si>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</si>
  <si>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</si>
  <si>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</si>
  <si>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</si>
  <si>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</si>
  <si>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</si>
  <si>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</si>
  <si>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</si>
  <si>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</si>
  <si>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</si>
  <si>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</si>
  <si>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</si>
  <si>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</si>
  <si>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</si>
  <si>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</si>
  <si>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</si>
  <si>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</si>
  <si>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</si>
  <si>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</si>
  <si>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</si>
  <si>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</si>
  <si>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</si>
  <si>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</si>
  <si>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</si>
  <si>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</si>
  <si>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</si>
  <si>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</si>
  <si>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</si>
  <si>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</si>
  <si>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</si>
  <si>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</si>
  <si>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</si>
  <si>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</si>
  <si>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</si>
  <si>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</si>
  <si>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</si>
  <si>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</si>
  <si>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</si>
  <si>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</si>
  <si>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</si>
  <si>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</si>
  <si>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</si>
  <si>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</si>
  <si>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</si>
  <si>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</si>
  <si>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</si>
  <si>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</si>
  <si>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</si>
  <si>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</si>
  <si>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</si>
  <si>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</si>
  <si>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</si>
  <si>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</si>
  <si>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</si>
  <si>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</si>
  <si>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</si>
  <si>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</si>
  <si>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</si>
  <si>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</si>
  <si>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</si>
  <si>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</si>
  <si>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</si>
  <si>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</si>
  <si>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</si>
  <si>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</si>
  <si>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</si>
  <si>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</si>
  <si>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</si>
  <si>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</si>
  <si>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</si>
  <si>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</si>
  <si>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</si>
  <si>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</si>
  <si>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</si>
  <si>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</si>
  <si>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</si>
  <si>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</si>
  <si>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</si>
  <si>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</si>
  <si>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</si>
  <si>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</si>
  <si>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</si>
  <si>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</si>
  <si>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</si>
  <si>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</si>
  <si>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</si>
  <si>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</si>
  <si>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</si>
  <si>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</si>
  <si>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</si>
  <si>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</si>
  <si>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</si>
  <si>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</si>
  <si>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</si>
  <si>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</si>
  <si>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</si>
  <si>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</si>
  <si>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</si>
  <si>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</si>
  <si>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</si>
  <si>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</si>
  <si>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</si>
  <si>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</si>
  <si>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</si>
  <si>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</si>
  <si>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</si>
  <si>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</si>
  <si>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</si>
  <si>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</si>
  <si>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</si>
  <si>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</si>
  <si>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</si>
  <si>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</si>
  <si>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</si>
  <si>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</si>
  <si>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</si>
  <si>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</si>
  <si>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</si>
  <si>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</si>
  <si>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</si>
  <si>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</si>
  <si>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</si>
  <si>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</si>
  <si>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</si>
  <si>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</si>
  <si>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</si>
  <si>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</si>
  <si>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</si>
  <si>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</si>
  <si>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</si>
  <si>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</si>
  <si>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</si>
  <si>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</si>
  <si>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</si>
  <si>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</si>
  <si>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</si>
  <si>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</si>
  <si>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</si>
  <si>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</si>
  <si>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</si>
  <si>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</si>
  <si>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</si>
  <si>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</si>
  <si>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</si>
  <si>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</si>
  <si>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</si>
  <si>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</si>
  <si>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</si>
  <si>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</si>
  <si>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</si>
  <si>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</si>
  <si>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</si>
  <si>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</si>
  <si>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</si>
  <si>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</si>
  <si>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</si>
  <si>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</si>
  <si>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</si>
  <si>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</si>
  <si>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</si>
  <si>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</si>
  <si>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</si>
  <si>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</si>
  <si>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</si>
  <si>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</si>
  <si>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</si>
  <si>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</si>
  <si>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</si>
  <si>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</si>
  <si>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</si>
  <si>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</si>
  <si>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</si>
  <si>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</si>
  <si>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</si>
  <si>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</si>
  <si>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</si>
  <si>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</si>
  <si>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</si>
  <si>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</si>
  <si>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</si>
  <si>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</si>
  <si>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</si>
  <si>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</si>
  <si>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</si>
  <si>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</si>
  <si>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</si>
  <si>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</si>
  <si>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</si>
  <si>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</si>
  <si>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</si>
  <si>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</si>
  <si>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</si>
  <si>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</si>
  <si>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</si>
  <si>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</si>
  <si>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</si>
  <si>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</si>
  <si>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</si>
  <si>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</si>
  <si>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</si>
  <si>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</si>
  <si>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</si>
  <si>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</si>
  <si>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</si>
  <si>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</si>
  <si>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</si>
  <si>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</si>
  <si>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</si>
  <si>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</si>
  <si>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</si>
  <si>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</si>
  <si>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</si>
  <si>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</si>
  <si>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</si>
  <si>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</si>
  <si>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</si>
  <si>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</si>
  <si>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</si>
  <si>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</si>
  <si>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</si>
  <si>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</si>
  <si>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</si>
  <si>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</si>
  <si>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</si>
  <si>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</si>
  <si>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</si>
  <si>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</si>
  <si>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</si>
  <si>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</si>
  <si>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</si>
  <si>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</si>
  <si>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</si>
  <si>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</si>
  <si>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</si>
  <si>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</si>
  <si>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</si>
  <si>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</si>
  <si>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</si>
  <si>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</si>
  <si>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</si>
  <si>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</si>
  <si>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</si>
  <si>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</si>
  <si>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</si>
  <si>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</si>
  <si>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</si>
  <si>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</si>
  <si>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</si>
  <si>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</si>
  <si>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</si>
  <si>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</si>
  <si>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</si>
  <si>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</si>
  <si>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</si>
  <si>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</si>
  <si>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</si>
  <si>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</si>
  <si>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</si>
  <si>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</si>
  <si>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</si>
  <si>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</si>
  <si>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</si>
  <si>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</si>
  <si>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</si>
  <si>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</si>
  <si>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</si>
  <si>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</si>
  <si>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</si>
  <si>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</si>
  <si>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</si>
  <si>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</si>
  <si>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</si>
  <si>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</si>
  <si>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</si>
  <si>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</si>
  <si>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</si>
  <si>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</si>
  <si>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</si>
  <si>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</si>
  <si>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</si>
  <si>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</si>
  <si>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</si>
  <si>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</si>
  <si>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</si>
  <si>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</si>
  <si>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</si>
  <si>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</si>
  <si>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</si>
  <si>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</si>
  <si>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</si>
  <si>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</si>
  <si>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</si>
  <si>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</si>
  <si>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</si>
  <si>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</si>
  <si>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</si>
  <si>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</si>
  <si>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</si>
  <si>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</si>
  <si>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</si>
  <si>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</si>
  <si>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</si>
  <si>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</si>
  <si>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</si>
  <si>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</si>
  <si>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</si>
  <si>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</si>
  <si>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</si>
  <si>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</si>
  <si>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</si>
  <si>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</si>
  <si>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</si>
  <si>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</si>
  <si>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</si>
  <si>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</si>
  <si>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</si>
  <si>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</si>
  <si>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</si>
  <si>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</si>
  <si>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</si>
  <si>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</si>
  <si>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</si>
  <si>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</si>
  <si>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</si>
  <si>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</si>
  <si>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</si>
  <si>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</si>
  <si>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</si>
  <si>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</si>
  <si>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</si>
  <si>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</si>
  <si>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</si>
  <si>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</si>
  <si>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</si>
  <si>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</si>
  <si>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</si>
  <si>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</si>
  <si>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</si>
  <si>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</si>
  <si>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</si>
  <si>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</si>
  <si>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</si>
  <si>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</si>
  <si>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</si>
  <si>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</si>
  <si>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</si>
  <si>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</si>
  <si>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</si>
  <si>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</si>
  <si>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</si>
  <si>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</si>
  <si>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</si>
  <si>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</si>
  <si>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</si>
  <si>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</si>
  <si>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</si>
  <si>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</si>
  <si>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</si>
  <si>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</si>
  <si>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</si>
  <si>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</si>
  <si>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</si>
  <si>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</si>
  <si>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</si>
  <si>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</si>
  <si>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</si>
  <si>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</si>
  <si>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</si>
  <si>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</si>
  <si>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</si>
  <si>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</si>
  <si>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</si>
  <si>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</si>
  <si>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</si>
  <si>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</si>
  <si>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</si>
  <si>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</si>
  <si>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</si>
  <si>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</si>
  <si>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</si>
  <si>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</si>
  <si>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</si>
  <si>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</si>
  <si>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</si>
  <si>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</si>
  <si>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</si>
  <si>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</si>
  <si>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</si>
  <si>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</si>
  <si>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</si>
  <si>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</si>
  <si>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</si>
  <si>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</si>
  <si>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</si>
  <si>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</si>
  <si>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</si>
  <si>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</si>
  <si>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</si>
  <si>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</si>
  <si>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</si>
  <si>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</si>
  <si>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</si>
  <si>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</si>
  <si>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</si>
  <si>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</si>
  <si>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</si>
  <si>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</si>
  <si>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</si>
  <si>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</si>
  <si>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</si>
  <si>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</si>
  <si>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</si>
  <si>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</si>
  <si>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</si>
  <si>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</si>
  <si>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</si>
  <si>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</si>
  <si>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</si>
  <si>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</si>
  <si>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</si>
  <si>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</si>
  <si>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</si>
  <si>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</si>
  <si>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</si>
  <si>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</si>
  <si>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</si>
  <si>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</si>
  <si>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</si>
  <si>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</si>
  <si>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</si>
  <si>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</si>
  <si>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</si>
  <si>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</si>
  <si>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</si>
  <si>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</si>
  <si>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</si>
  <si>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</si>
  <si>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</si>
  <si>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</si>
  <si>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</si>
  <si>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</si>
  <si>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</si>
  <si>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</si>
  <si>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</si>
  <si>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</si>
  <si>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</si>
  <si>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</si>
  <si>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</si>
  <si>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</si>
  <si>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</si>
  <si>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</si>
  <si>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</si>
  <si>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</si>
  <si>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</si>
  <si>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</si>
  <si>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</si>
  <si>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</si>
  <si>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</si>
  <si>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</si>
  <si>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</si>
  <si>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</si>
  <si>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</si>
  <si>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</si>
  <si>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</si>
  <si>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</si>
  <si>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</si>
  <si>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</si>
  <si>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</si>
  <si>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</si>
  <si>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</si>
  <si>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</si>
  <si>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</si>
  <si>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</si>
  <si>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</si>
  <si>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</si>
  <si>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</si>
  <si>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</si>
  <si>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</si>
  <si>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</si>
  <si>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</si>
  <si>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</si>
  <si>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</si>
  <si>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</si>
  <si>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</si>
  <si>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</si>
  <si>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</si>
  <si>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</si>
  <si>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</si>
  <si>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</si>
  <si>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</si>
  <si>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</si>
  <si>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</si>
  <si>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</si>
  <si>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</si>
  <si>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</si>
  <si>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</si>
  <si>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</si>
  <si>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</si>
  <si>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</si>
  <si>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</si>
  <si>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</si>
  <si>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</si>
  <si>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</si>
  <si>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</si>
  <si>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</si>
  <si>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</si>
  <si>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</si>
  <si>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</si>
  <si>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</si>
  <si>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</si>
  <si>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</si>
  <si>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</si>
  <si>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</si>
  <si>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</si>
  <si>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</si>
  <si>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</si>
  <si>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</si>
  <si>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</si>
  <si>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</si>
  <si>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</si>
  <si>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</si>
  <si>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</si>
  <si>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</si>
  <si>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</si>
  <si>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</si>
  <si>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</si>
  <si>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</si>
  <si>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</si>
  <si>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</si>
  <si>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</si>
  <si>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</si>
  <si>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</si>
  <si>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</si>
  <si>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</si>
  <si>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</si>
  <si>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</si>
  <si>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</si>
  <si>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</si>
  <si>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</si>
  <si>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</si>
  <si>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</si>
  <si>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</si>
  <si>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</si>
  <si>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</si>
  <si>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</si>
  <si>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</si>
  <si>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</si>
  <si>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</si>
  <si>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</si>
  <si>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</si>
  <si>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</si>
  <si>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</si>
  <si>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</si>
  <si>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</si>
  <si>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</si>
  <si>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</si>
  <si>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</si>
  <si>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</si>
  <si>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</si>
  <si>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</si>
  <si>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</si>
  <si>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</si>
  <si>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</si>
  <si>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</si>
  <si>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</si>
  <si>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</si>
  <si>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</si>
  <si>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</si>
  <si>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</si>
  <si>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</si>
  <si>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</si>
  <si>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</si>
  <si>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</si>
  <si>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</si>
  <si>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</si>
  <si>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</si>
  <si>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</si>
  <si>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</si>
  <si>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</si>
  <si>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</si>
  <si>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</si>
  <si>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</si>
  <si>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</si>
  <si>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</si>
  <si>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</si>
  <si>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</si>
  <si>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</si>
  <si>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</si>
  <si>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</si>
  <si>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</si>
  <si>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</si>
  <si>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</si>
  <si>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</si>
  <si>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</si>
  <si>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</si>
  <si>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</si>
  <si>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</si>
  <si>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</si>
  <si>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</si>
  <si>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</si>
  <si>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</si>
  <si>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</si>
  <si>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</si>
  <si>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</si>
  <si>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</si>
  <si>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</si>
  <si>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</si>
  <si>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</si>
  <si>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</si>
  <si>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</si>
  <si>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</si>
  <si>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</si>
  <si>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</si>
  <si>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</si>
  <si>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</si>
  <si>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</si>
  <si>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</si>
  <si>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</si>
  <si>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</si>
  <si>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</si>
  <si>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</si>
  <si>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</si>
  <si>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</si>
  <si>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</si>
  <si>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</si>
  <si>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</si>
  <si>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</si>
  <si>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</si>
  <si>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</si>
  <si>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</si>
  <si>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</si>
  <si>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</si>
  <si>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</si>
  <si>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</si>
  <si>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</si>
  <si>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</si>
  <si>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</si>
  <si>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</si>
  <si>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</si>
  <si>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</si>
  <si>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</si>
  <si>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</si>
  <si>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</si>
  <si>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</si>
  <si>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</si>
  <si>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</si>
  <si>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</si>
  <si>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</si>
  <si>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</si>
  <si>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</si>
  <si>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</si>
  <si>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</si>
  <si>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</si>
  <si>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</si>
  <si>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</si>
  <si>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</si>
  <si>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</si>
  <si>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</si>
  <si>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</si>
  <si>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</si>
  <si>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</si>
  <si>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</si>
  <si>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</si>
  <si>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</si>
  <si>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</si>
  <si>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</si>
  <si>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</si>
  <si>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</si>
  <si>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</si>
  <si>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</si>
  <si>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</si>
  <si>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</si>
  <si>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</si>
  <si>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</si>
  <si>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</si>
  <si>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</si>
  <si>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</si>
  <si>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</si>
  <si>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</si>
  <si>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</si>
  <si>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</si>
  <si>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</si>
  <si>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</si>
  <si>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</si>
  <si>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</si>
  <si>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</si>
  <si>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</si>
  <si>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</si>
  <si>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</si>
  <si>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</si>
  <si>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</si>
  <si>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</si>
  <si>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</si>
  <si>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</si>
  <si>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</si>
  <si>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</si>
  <si>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</si>
  <si>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</si>
  <si>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</si>
  <si>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</si>
  <si>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</si>
  <si>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</si>
  <si>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</si>
  <si>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</si>
  <si>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</si>
  <si>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</si>
  <si>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</si>
  <si>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</si>
  <si>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</si>
  <si>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</si>
  <si>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</si>
  <si>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</si>
  <si>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</si>
  <si>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</si>
  <si>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</si>
  <si>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</si>
  <si>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</si>
  <si>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</si>
  <si>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</si>
  <si>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</si>
  <si>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</si>
  <si>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</si>
  <si>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</si>
  <si>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</si>
  <si>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</si>
  <si>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</si>
  <si>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</si>
  <si>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</si>
  <si>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</si>
  <si>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</si>
  <si>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</si>
  <si>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</si>
  <si>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</si>
  <si>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</si>
  <si>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</si>
  <si>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</si>
  <si>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</si>
  <si>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</si>
  <si>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</si>
  <si>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</si>
  <si>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</si>
  <si>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</si>
  <si>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</si>
  <si>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</si>
  <si>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</si>
  <si>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</si>
  <si>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</si>
  <si>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</si>
  <si>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</si>
  <si>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</si>
  <si>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</si>
  <si>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</si>
  <si>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</si>
  <si>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</si>
  <si>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</si>
  <si>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</si>
  <si>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</si>
  <si>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</si>
  <si>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</si>
  <si>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</si>
  <si>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</si>
  <si>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</si>
  <si>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</si>
  <si>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</si>
  <si>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</si>
  <si>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</si>
  <si>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</si>
  <si>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</si>
  <si>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</si>
  <si>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</si>
  <si>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</si>
  <si>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</si>
  <si>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</si>
  <si>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</si>
  <si>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</si>
  <si>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</si>
  <si>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</si>
  <si>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</si>
  <si>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</si>
  <si>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</si>
  <si>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</si>
  <si>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</si>
  <si>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</si>
  <si>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</si>
  <si>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</si>
  <si>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</si>
  <si>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</si>
  <si>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</si>
  <si>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</si>
  <si>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</si>
  <si>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</si>
  <si>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</si>
  <si>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</si>
  <si>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</si>
  <si>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</si>
  <si>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</si>
  <si>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</si>
  <si>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</si>
  <si>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</si>
  <si>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</si>
  <si>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</si>
  <si>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</si>
  <si>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</si>
  <si>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</si>
  <si>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</si>
  <si>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</si>
  <si>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</si>
  <si>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</si>
  <si>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</si>
  <si>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</si>
  <si>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</si>
  <si>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</si>
  <si>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</si>
  <si>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</si>
  <si>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</si>
  <si>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</si>
  <si>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</si>
  <si>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</si>
  <si>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</si>
  <si>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</si>
  <si>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</si>
  <si>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</si>
  <si>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</si>
  <si>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</si>
  <si>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</si>
  <si>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</si>
  <si>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</si>
  <si>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</si>
  <si>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</si>
  <si>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</si>
  <si>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</si>
  <si>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</si>
  <si>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</si>
  <si>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</si>
  <si>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</si>
  <si>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</si>
  <si>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</si>
  <si>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</si>
  <si>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</si>
  <si>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</si>
  <si>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</si>
  <si>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</si>
  <si>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</si>
  <si>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</si>
  <si>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</si>
  <si>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</si>
  <si>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</si>
  <si>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</si>
  <si>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</si>
  <si>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</si>
  <si>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</si>
  <si>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</si>
  <si>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</si>
  <si>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</si>
  <si>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</si>
  <si>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</si>
  <si>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</si>
  <si>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</si>
  <si>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</si>
  <si>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</si>
  <si>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</si>
  <si>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</si>
  <si>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</si>
  <si>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</si>
  <si>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</si>
  <si>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</si>
  <si>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</si>
  <si>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</si>
  <si>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</si>
  <si>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</si>
  <si>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</si>
  <si>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</si>
  <si>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</si>
  <si>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</si>
  <si>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</si>
  <si>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</si>
  <si>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</si>
  <si>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</si>
  <si>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</si>
  <si>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</si>
  <si>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</si>
  <si>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</si>
  <si>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</si>
  <si>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</si>
  <si>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</si>
  <si>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</si>
  <si>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</si>
  <si>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</si>
  <si>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</si>
  <si>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</si>
  <si>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</si>
  <si>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</si>
  <si>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</si>
  <si>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</si>
  <si>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</si>
  <si>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</si>
  <si>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</si>
  <si>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</si>
  <si>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</si>
  <si>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</si>
  <si>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</si>
  <si>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</si>
  <si>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</si>
  <si>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</si>
  <si>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</si>
  <si>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</si>
  <si>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</si>
  <si>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</si>
  <si>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</si>
  <si>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</si>
  <si>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</si>
  <si>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</si>
  <si>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</si>
  <si>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</si>
  <si>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</si>
  <si>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</si>
  <si>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</si>
  <si>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</si>
  <si>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</si>
  <si>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</si>
  <si>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</si>
  <si>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</si>
  <si>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</si>
  <si>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</si>
  <si>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</si>
  <si>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</si>
  <si>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</si>
  <si>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</si>
  <si>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</si>
  <si>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</si>
  <si>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</si>
  <si>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</si>
  <si>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</si>
  <si>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</si>
  <si>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</si>
  <si>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</si>
  <si>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</si>
  <si>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</si>
  <si>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</si>
  <si>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</si>
  <si>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</si>
  <si>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</si>
  <si>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</si>
  <si>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</si>
  <si>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</si>
  <si>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</si>
  <si>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</si>
  <si>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</si>
  <si>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</si>
  <si>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</si>
  <si>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</si>
  <si>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</si>
  <si>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</si>
  <si>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</si>
  <si>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</si>
  <si>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</si>
  <si>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</si>
  <si>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</si>
  <si>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</si>
  <si>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</si>
  <si>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</si>
  <si>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</si>
  <si>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</si>
  <si>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</si>
  <si>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</si>
  <si>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</si>
  <si>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</si>
  <si>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</si>
  <si>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</si>
  <si>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</si>
  <si>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</si>
  <si>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</si>
  <si>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</si>
  <si>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</si>
  <si>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</si>
  <si>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</si>
  <si>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</si>
  <si>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</si>
  <si>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</si>
  <si>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</si>
  <si>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</si>
  <si>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</si>
  <si>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</si>
  <si>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</si>
  <si>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</si>
  <si>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</si>
  <si>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</si>
  <si>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</si>
  <si>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</si>
  <si>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</si>
  <si>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</si>
  <si>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</si>
  <si>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</si>
  <si>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</si>
  <si>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</si>
  <si>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</si>
  <si>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</si>
  <si>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</si>
  <si>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</si>
  <si>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</si>
  <si>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</si>
  <si>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</si>
  <si>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</si>
  <si>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</si>
  <si>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</si>
  <si>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</si>
  <si>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</si>
  <si>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</si>
  <si>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</si>
  <si>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</si>
  <si>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</si>
  <si>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</si>
  <si>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</si>
  <si>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</si>
  <si>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</si>
  <si>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</si>
  <si>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</si>
  <si>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</si>
  <si>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</si>
  <si>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</si>
  <si>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</si>
  <si>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</si>
  <si>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</si>
  <si>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</si>
  <si>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</si>
  <si>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</si>
  <si>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</si>
  <si>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</si>
  <si>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</si>
  <si>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</si>
  <si>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</si>
  <si>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</si>
  <si>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</si>
  <si>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</si>
  <si>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</si>
  <si>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</si>
  <si>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</si>
  <si>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</si>
  <si>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</si>
  <si>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</si>
  <si>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</si>
  <si>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</si>
  <si>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</si>
  <si>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</si>
  <si>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</si>
  <si>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</si>
  <si>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</si>
  <si>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</si>
  <si>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</si>
  <si>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</si>
  <si>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</si>
  <si>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</si>
  <si>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</si>
  <si>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</si>
  <si>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</si>
  <si>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</si>
  <si>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</si>
  <si>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</si>
  <si>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</si>
  <si>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</si>
  <si>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</si>
  <si>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</si>
  <si>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</si>
  <si>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</si>
  <si>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</si>
  <si>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</si>
  <si>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</si>
  <si>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</si>
  <si>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</si>
  <si>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</si>
  <si>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</si>
  <si>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</si>
  <si>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</si>
  <si>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</si>
  <si>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</si>
  <si>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</si>
  <si>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</si>
  <si>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</si>
  <si>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</si>
  <si>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</si>
  <si>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</si>
  <si>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</si>
  <si>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</si>
  <si>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</si>
  <si>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</si>
  <si>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</si>
  <si>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</si>
  <si>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</si>
  <si>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</si>
  <si>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</si>
  <si>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</si>
  <si>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</si>
  <si>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</si>
  <si>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</si>
  <si>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</si>
  <si>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</si>
  <si>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</si>
  <si>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</si>
  <si>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</si>
  <si>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</si>
  <si>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</si>
  <si>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</si>
  <si>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</si>
  <si>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</si>
  <si>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</si>
  <si>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</si>
  <si>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</si>
  <si>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</si>
  <si>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</si>
  <si>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</si>
  <si>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</si>
  <si>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</si>
  <si>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</si>
  <si>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</si>
  <si>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</si>
  <si>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</si>
  <si>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</si>
  <si>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</si>
  <si>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</si>
  <si>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</si>
  <si>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</si>
  <si>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</si>
  <si>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</si>
  <si>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</si>
  <si>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</si>
  <si>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</si>
  <si>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</si>
  <si>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</si>
  <si>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</si>
  <si>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</si>
  <si>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</si>
  <si>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</si>
  <si>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</si>
  <si>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</si>
  <si>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</si>
  <si>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</si>
  <si>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</si>
  <si>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</si>
  <si>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</si>
  <si>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</si>
  <si>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</si>
  <si>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</si>
  <si>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</si>
  <si>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</si>
  <si>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</si>
  <si>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</si>
  <si>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</si>
  <si>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</si>
  <si>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</si>
  <si>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</si>
  <si>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</si>
  <si>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</si>
  <si>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</si>
  <si>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</si>
  <si>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</si>
  <si>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</si>
  <si>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</si>
  <si>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</si>
  <si>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</si>
  <si>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</si>
  <si>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</si>
  <si>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</si>
  <si>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</si>
  <si>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</si>
  <si>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</si>
  <si>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</si>
  <si>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</si>
  <si>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</si>
  <si>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</si>
  <si>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</si>
  <si>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</si>
  <si>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</si>
  <si>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</si>
  <si>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</si>
  <si>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</si>
  <si>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</si>
  <si>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</si>
  <si>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</si>
  <si>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</si>
  <si>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</si>
  <si>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</si>
  <si>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</si>
  <si>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</si>
  <si>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</si>
  <si>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</si>
  <si>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</si>
  <si>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</si>
  <si>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</si>
  <si>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</si>
  <si>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</si>
  <si>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</si>
  <si>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</si>
  <si>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</si>
  <si>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</si>
  <si>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</si>
  <si>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</si>
  <si>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</si>
  <si>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</si>
  <si>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</si>
  <si>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</si>
  <si>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</si>
  <si>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</si>
  <si>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</si>
  <si>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</si>
  <si>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</si>
  <si>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</si>
  <si>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</si>
  <si>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</si>
  <si>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</si>
  <si>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</si>
  <si>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</si>
  <si>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</si>
  <si>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</si>
  <si>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</si>
  <si>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</si>
  <si>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</si>
  <si>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</si>
  <si>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</si>
  <si>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</si>
  <si>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</si>
  <si>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</si>
  <si>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</si>
  <si>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</si>
  <si>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</si>
  <si>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</si>
  <si>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</si>
  <si>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</si>
  <si>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</si>
  <si>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</si>
  <si>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</si>
  <si>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</si>
  <si>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</si>
  <si>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</si>
  <si>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</si>
  <si>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</si>
  <si>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</si>
  <si>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</si>
  <si>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</si>
  <si>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</si>
  <si>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</si>
  <si>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</si>
  <si>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</si>
  <si>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</si>
  <si>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</si>
  <si>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</si>
  <si>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</si>
  <si>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</si>
  <si>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</si>
  <si>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</si>
  <si>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</si>
  <si>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</si>
  <si>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</si>
  <si>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</si>
  <si>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</si>
  <si>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</si>
  <si>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</si>
  <si>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</si>
  <si>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</si>
  <si>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</si>
  <si>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</si>
  <si>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</si>
  <si>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</si>
  <si>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</si>
  <si>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</si>
  <si>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</si>
  <si>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</si>
  <si>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</si>
  <si>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</si>
  <si>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</si>
  <si>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</si>
  <si>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</si>
  <si>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</si>
  <si>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</si>
  <si>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</si>
  <si>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</si>
  <si>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</si>
  <si>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</si>
  <si>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</si>
  <si>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</si>
  <si>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</si>
  <si>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</si>
  <si>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</si>
  <si>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</si>
  <si>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</si>
  <si>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</si>
  <si>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</si>
  <si>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</si>
  <si>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</si>
  <si>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</si>
  <si>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</si>
  <si>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</si>
  <si>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</si>
  <si>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</si>
  <si>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</si>
  <si>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</si>
  <si>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</si>
  <si>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</si>
  <si>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</si>
  <si>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</si>
  <si>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</si>
  <si>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</si>
  <si>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</si>
  <si>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</si>
  <si>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</si>
  <si>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</si>
  <si>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</si>
  <si>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</si>
  <si>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</si>
  <si>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</si>
  <si>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</si>
  <si>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</si>
  <si>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</si>
  <si>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</si>
  <si>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</si>
  <si>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</si>
  <si>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</si>
  <si>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</si>
  <si>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</si>
  <si>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</si>
  <si>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</si>
  <si>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</si>
  <si>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</si>
  <si>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2021-70-10001706</t>
  </si>
  <si>
    <t>PRESTAR LOS SERVICIOS DE EDUCACION INICIAL EN EL MARCO DE LA ATENCION INTEGRAL EN DESARROLLO INFANTIL EN MEDIO FAMILIAR-DIMF- DE CONFORMIDAD CON EL MANUAL OPERATIVO DE LA MODALIDAD FAMILIAR, EL LINEAMIENTO TECNICO PARA LA ATENCION A LA PRIMERA INFANCIA Y  LAS DIRECTRICES ESTABLECIDAS POR EL ICBF,EN ARMONIA CON LA POLITICA DE ESTADO PARA EL DESARROLLO INTEGRAL ED LA PRIMERA INFANCIA DE CERO A SIEMPRE.</t>
  </si>
  <si>
    <t>INSTITUTO COLOMBIANO DE BIENESTAR FAMILIAR</t>
  </si>
  <si>
    <t>701820120137</t>
  </si>
  <si>
    <t>701820120244</t>
  </si>
  <si>
    <t>701820140169</t>
  </si>
  <si>
    <t>1202015</t>
  </si>
  <si>
    <t>701820130227</t>
  </si>
  <si>
    <t>70-0114-2019</t>
  </si>
  <si>
    <t>BRINDAR ATENCIÓN A LA PRIMERA INFANCIA NIÑOS Y NIÑAS MENORES DE 5 AÑOS, DE FAMILIAS EN SITUACION CON VULNERABILIDAD ECONOMICA, SOCIAL, CULTURAL, NUTRICIONAL Y PSICOAFECTIVA, A TRAVÉS DE LOS HOGARES COMUNITARIOS DE BIENESTAR MODALIDADES: 0-5 AÑOS, EN LAS SIGUIENTES FORMAS DE ATENCIÓN: FAMILIARES,MULTIPLES, GRUPALES Y EN LA MODALIDAD FAMI,  APOYAR A LAS FAMILIAS EN DESARROLLO   CON MUJERES GESTANTES, MADRES LACTANTES Y NIÑOS Y NIÑAS MENORES DE DOS AÑOS QUE SE ENCUENTRAN EN VULNERABILIDAD PSICOAFECTIVA, NUTRICIONAL, ECONOMICA Y SOCIAL.</t>
  </si>
  <si>
    <t>ATENDER A LA PRIMERA INFANCIA EN EL MARCO DE LA ESTRATEGIA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HOGARES COMUNITARIOS DE BIENESTAR EN LAS SIGUIENTES FORMAS DE ATENCIÓ; FAMILIARES, MULTIPLES, GRUPALES, EMPRESARIALES, JARDINES SOCIALES Y EN LA MODALIDAD FAMI</t>
  </si>
  <si>
    <t>BRINDAR ATENCIÓN A LA PRIMERA INFANCIA NIÑOS Y NIÑAS MENORES DE 5 AÑOS, DE FAMILIAS EN SITUACION DE VULNERABILIDAD  A TRAVÉS DE LOS HOGARES COMUNITARIOS DE BIENESTAR  EN LAS SIGUIENTES FORMAS DE ATENCIÓN: FAMILIARES,MULTIPLES, GRUPALES Y EN LA MODALIDAD FAMI,  DE CONFORMIDAD CON LOS LINEAMIENTOS,ESTANDARES, Y DIRECTRICES QUE EL ICBF EXPIDA PARA LA MISMA</t>
  </si>
  <si>
    <t>PRESTAR EL SERVICIO DE DESARROLLO INFANTIL CDI DE CONFORMIDAD CON EL MANUAL OPERATIVO DE LA MODALIDAD FAMILIAR LAS DIRECTRICES ESTABLECIDAD POR EL ICBF EN ARMONIA CON LA POLITICA DE ESTADO PARA EL DESARROLLO INTEGRAL DE LA PRIMERA INFANCIA DE CERO A SIEMPRE</t>
  </si>
  <si>
    <t>70-0192-2020</t>
  </si>
  <si>
    <t>70-0208-2020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</si>
  <si>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ATENCIÓN A LA PRIMERA INFANCIA Y LAS DIRECTRICES ESTABLECIDAS POR EL ICBF, EN ARMONÍA CON LA POLITICA DE ESTADO PARA EL DESARROLLO INTEGRAL DE LA PRIMERA INFANCIA DE CERO A SIEMPRE.</t>
  </si>
  <si>
    <t>NO</t>
  </si>
  <si>
    <t>SI</t>
  </si>
  <si>
    <t>ARTURO EDUARDO DIAZ DIAZ</t>
  </si>
  <si>
    <t>ARTURO EDUARDO DIAZ</t>
  </si>
  <si>
    <t>CRA 25 A #20-45</t>
  </si>
  <si>
    <t>3134153596</t>
  </si>
  <si>
    <t>FUNDACIONNUEVOMILENIO2010@GMAIL.COM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</si>
</sst>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8"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2"/>
      <c r="I15" s="32" t="s">
        <v>2624</v>
      </c>
      <c r="J15" s="107"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823002341</v>
      </c>
      <c r="C20" s="5"/>
      <c r="D20" s="72"/>
      <c r="E20" s="5"/>
      <c r="F20" s="5"/>
      <c r="G20" s="5"/>
      <c r="H20" s="242"/>
      <c r="I20" s="148" t="s">
        <v>453</v>
      </c>
      <c r="J20" s="149" t="s">
        <v>977</v>
      </c>
      <c r="K20" s="150">
        <v>1733137046</v>
      </c>
      <c r="L20" s="151">
        <v>44194</v>
      </c>
      <c r="M20" s="151">
        <v>44561</v>
      </c>
      <c r="N20" s="134">
        <f>+(M20-L20)/30</f>
        <v>12.233333333333333</v>
      </c>
      <c r="O20" s="137"/>
      <c r="U20" s="133"/>
      <c r="V20" s="104">
        <f ca="1">NOW()</f>
        <v>44194.562824768516</v>
      </c>
      <c r="W20" s="104">
        <f ca="1">NOW()</f>
        <v>44194.562824768516</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NUEVO MILENIO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2678</v>
      </c>
      <c r="C48" s="111" t="s">
        <v>31</v>
      </c>
      <c r="D48" s="109" t="s">
        <v>2679</v>
      </c>
      <c r="E48" s="144">
        <v>40942</v>
      </c>
      <c r="F48" s="144">
        <v>41274</v>
      </c>
      <c r="G48" s="159">
        <f>IF(AND(E48&lt;&gt;"",F48&lt;&gt;""),((F48-E48)/30),"")</f>
        <v>11.066666666666666</v>
      </c>
      <c r="H48" s="113" t="s">
        <v>2685</v>
      </c>
      <c r="I48" s="112" t="s">
        <v>453</v>
      </c>
      <c r="J48" s="112" t="s">
        <v>963</v>
      </c>
      <c r="K48" s="115">
        <v>125820111</v>
      </c>
      <c r="L48" s="114" t="s">
        <v>1148</v>
      </c>
      <c r="M48" s="116">
        <v>1</v>
      </c>
      <c r="N48" s="114" t="s">
        <v>27</v>
      </c>
      <c r="O48" s="114" t="s">
        <v>1148</v>
      </c>
      <c r="P48" s="77"/>
    </row>
    <row r="49" spans="1:16" s="6" customFormat="1" ht="24.75" customHeight="1" x14ac:dyDescent="0.25">
      <c r="A49" s="142">
        <v>2</v>
      </c>
      <c r="B49" s="110" t="s">
        <v>2678</v>
      </c>
      <c r="C49" s="111" t="s">
        <v>31</v>
      </c>
      <c r="D49" s="109" t="s">
        <v>2680</v>
      </c>
      <c r="E49" s="144">
        <v>40946</v>
      </c>
      <c r="F49" s="144">
        <v>41486</v>
      </c>
      <c r="G49" s="159">
        <f t="shared" ref="G49:G50" si="2">IF(AND(E49&lt;&gt;"",F49&lt;&gt;""),((F49-E49)/30),"")</f>
        <v>18</v>
      </c>
      <c r="H49" s="113" t="s">
        <v>2685</v>
      </c>
      <c r="I49" s="112" t="s">
        <v>453</v>
      </c>
      <c r="J49" s="112" t="s">
        <v>963</v>
      </c>
      <c r="K49" s="115">
        <v>250766901</v>
      </c>
      <c r="L49" s="114" t="s">
        <v>1148</v>
      </c>
      <c r="M49" s="116">
        <v>1</v>
      </c>
      <c r="N49" s="114" t="s">
        <v>27</v>
      </c>
      <c r="O49" s="114" t="s">
        <v>26</v>
      </c>
      <c r="P49" s="77"/>
    </row>
    <row r="50" spans="1:16" s="6" customFormat="1" ht="24.75" customHeight="1" x14ac:dyDescent="0.25">
      <c r="A50" s="142">
        <v>3</v>
      </c>
      <c r="B50" s="110" t="s">
        <v>2678</v>
      </c>
      <c r="C50" s="111" t="s">
        <v>31</v>
      </c>
      <c r="D50" s="109" t="s">
        <v>2681</v>
      </c>
      <c r="E50" s="144">
        <v>41661</v>
      </c>
      <c r="F50" s="144">
        <v>42368</v>
      </c>
      <c r="G50" s="159">
        <f t="shared" si="2"/>
        <v>23.566666666666666</v>
      </c>
      <c r="H50" s="118" t="s">
        <v>2686</v>
      </c>
      <c r="I50" s="112" t="s">
        <v>453</v>
      </c>
      <c r="J50" s="112" t="s">
        <v>963</v>
      </c>
      <c r="K50" s="115">
        <v>306988721</v>
      </c>
      <c r="L50" s="114" t="s">
        <v>1148</v>
      </c>
      <c r="M50" s="116">
        <v>1</v>
      </c>
      <c r="N50" s="114" t="s">
        <v>27</v>
      </c>
      <c r="O50" s="114" t="s">
        <v>26</v>
      </c>
      <c r="P50" s="77"/>
    </row>
    <row r="51" spans="1:16" s="6" customFormat="1" ht="24.75" customHeight="1" outlineLevel="1" x14ac:dyDescent="0.25">
      <c r="A51" s="142">
        <v>4</v>
      </c>
      <c r="B51" s="110" t="s">
        <v>2678</v>
      </c>
      <c r="C51" s="111" t="s">
        <v>31</v>
      </c>
      <c r="D51" s="109" t="s">
        <v>2682</v>
      </c>
      <c r="E51" s="144">
        <v>42040</v>
      </c>
      <c r="F51" s="144">
        <v>42369</v>
      </c>
      <c r="G51" s="159">
        <f t="shared" ref="G51:G107" si="3">IF(AND(E51&lt;&gt;"",F51&lt;&gt;""),((F51-E51)/30),"")</f>
        <v>10.966666666666667</v>
      </c>
      <c r="H51" s="113" t="s">
        <v>2686</v>
      </c>
      <c r="I51" s="112" t="s">
        <v>453</v>
      </c>
      <c r="J51" s="112" t="s">
        <v>963</v>
      </c>
      <c r="K51" s="115">
        <v>173841126</v>
      </c>
      <c r="L51" s="114" t="s">
        <v>1148</v>
      </c>
      <c r="M51" s="116">
        <v>1</v>
      </c>
      <c r="N51" s="114" t="s">
        <v>27</v>
      </c>
      <c r="O51" s="114" t="s">
        <v>26</v>
      </c>
      <c r="P51" s="77"/>
    </row>
    <row r="52" spans="1:16" s="7" customFormat="1" ht="24.75" customHeight="1" outlineLevel="1" x14ac:dyDescent="0.25">
      <c r="A52" s="143">
        <v>5</v>
      </c>
      <c r="B52" s="110" t="s">
        <v>2678</v>
      </c>
      <c r="C52" s="111" t="s">
        <v>31</v>
      </c>
      <c r="D52" s="109" t="s">
        <v>2683</v>
      </c>
      <c r="E52" s="144">
        <v>41303</v>
      </c>
      <c r="F52" s="144">
        <v>41639</v>
      </c>
      <c r="G52" s="159">
        <f t="shared" si="3"/>
        <v>11.2</v>
      </c>
      <c r="H52" s="118" t="s">
        <v>2687</v>
      </c>
      <c r="I52" s="112" t="s">
        <v>453</v>
      </c>
      <c r="J52" s="112" t="s">
        <v>963</v>
      </c>
      <c r="K52" s="115">
        <v>218203290</v>
      </c>
      <c r="L52" s="114" t="s">
        <v>1148</v>
      </c>
      <c r="M52" s="116">
        <v>1</v>
      </c>
      <c r="N52" s="114" t="s">
        <v>27</v>
      </c>
      <c r="O52" s="114" t="s">
        <v>26</v>
      </c>
      <c r="P52" s="78"/>
    </row>
    <row r="53" spans="1:16" s="7" customFormat="1" ht="24.75" customHeight="1" outlineLevel="1" x14ac:dyDescent="0.25">
      <c r="A53" s="143">
        <v>6</v>
      </c>
      <c r="B53" s="110" t="s">
        <v>2678</v>
      </c>
      <c r="C53" s="111" t="s">
        <v>31</v>
      </c>
      <c r="D53" s="109" t="s">
        <v>2684</v>
      </c>
      <c r="E53" s="144">
        <v>43485</v>
      </c>
      <c r="F53" s="144">
        <v>43738</v>
      </c>
      <c r="G53" s="159">
        <f t="shared" si="3"/>
        <v>8.4333333333333336</v>
      </c>
      <c r="H53" s="118" t="s">
        <v>2688</v>
      </c>
      <c r="I53" s="112" t="s">
        <v>453</v>
      </c>
      <c r="J53" s="112" t="s">
        <v>977</v>
      </c>
      <c r="K53" s="115">
        <v>255570205</v>
      </c>
      <c r="L53" s="114" t="s">
        <v>1148</v>
      </c>
      <c r="M53" s="116">
        <v>1</v>
      </c>
      <c r="N53" s="114" t="s">
        <v>27</v>
      </c>
      <c r="O53" s="114" t="s">
        <v>26</v>
      </c>
      <c r="P53" s="78"/>
    </row>
    <row r="54" spans="1:16" s="7" customFormat="1" ht="24.75" customHeight="1" outlineLevel="1" x14ac:dyDescent="0.25">
      <c r="A54" s="143">
        <v>7</v>
      </c>
      <c r="B54" s="110" t="s">
        <v>2678</v>
      </c>
      <c r="C54" s="111" t="s">
        <v>31</v>
      </c>
      <c r="D54" s="109" t="s">
        <v>2689</v>
      </c>
      <c r="E54" s="144">
        <v>43951</v>
      </c>
      <c r="F54" s="144">
        <v>44165</v>
      </c>
      <c r="G54" s="159">
        <f t="shared" si="3"/>
        <v>7.1333333333333337</v>
      </c>
      <c r="H54" s="113" t="s">
        <v>2691</v>
      </c>
      <c r="I54" s="112" t="s">
        <v>453</v>
      </c>
      <c r="J54" s="120" t="s">
        <v>963</v>
      </c>
      <c r="K54" s="117">
        <v>745021796</v>
      </c>
      <c r="L54" s="114" t="s">
        <v>1148</v>
      </c>
      <c r="M54" s="116">
        <v>1</v>
      </c>
      <c r="N54" s="114" t="s">
        <v>2634</v>
      </c>
      <c r="O54" s="114" t="s">
        <v>1148</v>
      </c>
      <c r="P54" s="78"/>
    </row>
    <row r="55" spans="1:16" s="7" customFormat="1" ht="24.75" customHeight="1" outlineLevel="1" x14ac:dyDescent="0.25">
      <c r="A55" s="143">
        <v>8</v>
      </c>
      <c r="B55" s="110" t="s">
        <v>2678</v>
      </c>
      <c r="C55" s="111" t="s">
        <v>31</v>
      </c>
      <c r="D55" s="109" t="s">
        <v>2690</v>
      </c>
      <c r="E55" s="144">
        <v>43951</v>
      </c>
      <c r="F55" s="144">
        <v>44165</v>
      </c>
      <c r="G55" s="159">
        <f t="shared" si="3"/>
        <v>7.1333333333333337</v>
      </c>
      <c r="H55" s="121" t="s">
        <v>2691</v>
      </c>
      <c r="I55" s="112" t="s">
        <v>453</v>
      </c>
      <c r="J55" s="120" t="s">
        <v>963</v>
      </c>
      <c r="K55" s="117">
        <v>1194508702</v>
      </c>
      <c r="L55" s="123" t="s">
        <v>1148</v>
      </c>
      <c r="M55" s="116">
        <v>1</v>
      </c>
      <c r="N55" s="114" t="s">
        <v>2634</v>
      </c>
      <c r="O55" s="114" t="s">
        <v>1148</v>
      </c>
      <c r="P55" s="78"/>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8"/>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8"/>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8"/>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8"/>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8"/>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8"/>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8"/>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8"/>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8"/>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8"/>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8"/>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99" t="str">
        <f>+IF(AND(K114&gt;0,O114="Ejecución"),(K114/877802)*Tabla28[[#This Row],[% participación]],IF(AND(K114&gt;0,O114&lt;&gt;"Ejecución"),"-",""))</f>
        <v/>
      </c>
      <c r="M114" s="123"/>
      <c r="N114" s="172" t="str">
        <f>+IF(M118="No",1,IF(M118="Si","Ingrese %",""))</f>
        <v/>
      </c>
      <c r="O114" s="161" t="s">
        <v>1150</v>
      </c>
      <c r="P114" s="77"/>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2664</v>
      </c>
      <c r="C116" s="162" t="s">
        <v>31</v>
      </c>
      <c r="D116" s="63"/>
      <c r="E116" s="144"/>
      <c r="F116" s="144"/>
      <c r="G116" s="159" t="str">
        <f t="shared" si="4"/>
        <v/>
      </c>
      <c r="H116" s="64"/>
      <c r="I116" s="63"/>
      <c r="J116" s="63"/>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2664</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2692</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2693</v>
      </c>
      <c r="E167" s="8"/>
      <c r="F167" s="5"/>
      <c r="G167" s="106" t="s">
        <v>2693</v>
      </c>
      <c r="I167" s="214" t="s">
        <v>2643</v>
      </c>
      <c r="J167" s="215"/>
      <c r="K167" s="215"/>
      <c r="L167" s="215"/>
      <c r="M167" s="215"/>
      <c r="N167" s="215"/>
      <c r="O167" s="216"/>
      <c r="U167" s="51"/>
    </row>
    <row r="168" spans="1:28" x14ac:dyDescent="0.25">
      <c r="A168" s="9"/>
      <c r="B168" s="233" t="s">
        <v>2657</v>
      </c>
      <c r="C168" s="233"/>
      <c r="D168" s="233"/>
      <c r="E168" s="8"/>
      <c r="F168" s="5"/>
      <c r="H168" s="80" t="s">
        <v>2656</v>
      </c>
      <c r="I168" s="214"/>
      <c r="J168" s="215"/>
      <c r="K168" s="215"/>
      <c r="L168" s="215"/>
      <c r="M168" s="215"/>
      <c r="N168" s="215"/>
      <c r="O168" s="216"/>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5"/>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5">
        <f>+SUM(G179:G182)</f>
        <v>0.03</v>
      </c>
      <c r="D185" s="90" t="s">
        <v>2628</v>
      </c>
      <c r="E185" s="93">
        <f>+(C185*SUM(K20:K35))</f>
        <v>51994111.379999995</v>
      </c>
      <c r="F185" s="91"/>
      <c r="G185" s="92"/>
      <c r="H185" s="87"/>
      <c r="I185" s="89" t="s">
        <v>2627</v>
      </c>
      <c r="J185" s="165">
        <f>+SUM(M179:M183)</f>
        <v>0.03</v>
      </c>
      <c r="K185" s="235" t="s">
        <v>2628</v>
      </c>
      <c r="L185" s="235"/>
      <c r="M185" s="93">
        <f>+J185*(SUM(K20:K35))</f>
        <v>51994111.379999995</v>
      </c>
      <c r="N185" s="94"/>
      <c r="O185" s="95"/>
    </row>
    <row r="186" spans="1:28" ht="15.75" thickBot="1" x14ac:dyDescent="0.3">
      <c r="A186" s="10"/>
      <c r="B186" s="96"/>
      <c r="C186" s="96"/>
      <c r="D186" s="96"/>
      <c r="E186" s="96"/>
      <c r="F186" s="96"/>
      <c r="G186" s="96"/>
      <c r="H186" s="96"/>
      <c r="I186" s="167" t="s">
        <v>2672</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42034</v>
      </c>
      <c r="D193" s="5"/>
      <c r="E193" s="125">
        <v>99</v>
      </c>
      <c r="F193" s="5"/>
      <c r="G193" s="5"/>
      <c r="H193" s="146" t="s">
        <v>2694</v>
      </c>
      <c r="J193" s="5"/>
      <c r="K193" s="126">
        <v>40942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6" t="s">
        <v>2695</v>
      </c>
      <c r="D211" s="21"/>
      <c r="G211" s="27" t="s">
        <v>2620</v>
      </c>
      <c r="H211" s="147" t="s">
        <v>2696</v>
      </c>
      <c r="J211" s="27" t="s">
        <v>2622</v>
      </c>
      <c r="K211" s="147" t="s">
        <v>2696</v>
      </c>
      <c r="L211" s="21"/>
      <c r="M211" s="21"/>
      <c r="N211" s="21"/>
      <c r="O211" s="8"/>
    </row>
    <row r="212" spans="1:15" x14ac:dyDescent="0.25">
      <c r="A212" s="9"/>
      <c r="B212" s="27" t="s">
        <v>2619</v>
      </c>
      <c r="C212" s="146" t="s">
        <v>2695</v>
      </c>
      <c r="D212" s="21"/>
      <c r="G212" s="27" t="s">
        <v>2621</v>
      </c>
      <c r="H212" s="147" t="s">
        <v>2697</v>
      </c>
      <c r="J212" s="27" t="s">
        <v>2623</v>
      </c>
      <c r="K212" s="146"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purl.org/dc/terms/"/>
    <ds:schemaRef ds:uri="http://purl.org/dc/dcmitype/"/>
    <ds:schemaRef ds:uri="http://schemas.openxmlformats.org/package/2006/metadata/core-properties"/>
    <ds:schemaRef ds:uri="http://purl.org/dc/elements/1.1/"/>
    <ds:schemaRef ds:uri="http://schemas.microsoft.com/office/2006/documentManagement/types"/>
    <ds:schemaRef ds:uri="a65d333d-5b59-4810-bc94-b80d9325abb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GERENTE</cp:lastModifiedBy>
  <cp:lastPrinted>2020-12-29T18:27:59Z</cp:lastPrinted>
  <dcterms:created xsi:type="dcterms:W3CDTF">2020-10-14T21:57:42Z</dcterms:created>
  <dcterms:modified xsi:type="dcterms:W3CDTF">2020-12-29T18:30:29Z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