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mc:AlternateContent xmlns:mc="http://schemas.openxmlformats.org/markup-compatibility/2006">
    <mc:Choice Requires="x15">
      <x15ac:absPath xmlns:x15ac="http://schemas.microsoft.com/office/spreadsheetml/2010/11/ac" url="C:\Users\Usuario\Desktop\FUNDACION RAICES\MANIFESTACION DE INTERES BOLIVAR\2021-13-10000239_823001970\"/>
    </mc:Choice>
  </mc:AlternateContent>
  <xr:revisionPtr revIDLastSave="0" documentId="13_ncr:1_{3CE4FC7A-DC56-4EEC-B8FE-D6577AAC7005}"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25" windowHeight="70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<sst xmlns="http://schemas.openxmlformats.org/spreadsheetml/2006/main" count="3147" uniqueCount="2709">
  <si>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</si>
  <si>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</si>
  <si>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</si>
  <si>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</si>
  <si>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</si>
  <si>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</si>
  <si>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</si>
  <si>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</si>
  <si>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</si>
  <si>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</si>
  <si>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</si>
  <si>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</si>
  <si>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</si>
  <si>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</si>
  <si>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</si>
  <si>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</si>
  <si>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</si>
  <si>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</si>
  <si>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</si>
  <si>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</si>
  <si>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</si>
  <si>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</si>
  <si>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</si>
  <si>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</si>
  <si>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</si>
  <si>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</si>
  <si>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</si>
  <si>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</si>
  <si>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</si>
  <si>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</si>
  <si>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</si>
  <si>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</si>
  <si>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</si>
  <si>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</si>
  <si>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</si>
  <si>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</si>
  <si>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</si>
  <si>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</si>
  <si>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</si>
  <si>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</si>
  <si>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</si>
  <si>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</si>
  <si>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</si>
  <si>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</si>
  <si>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</si>
  <si>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</si>
  <si>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</si>
  <si>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</si>
  <si>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</si>
  <si>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</si>
  <si>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</si>
  <si>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</si>
  <si>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</si>
  <si>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</si>
  <si>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</si>
  <si>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</si>
  <si>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</si>
  <si>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</si>
  <si>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</si>
  <si>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</si>
  <si>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</si>
  <si>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</si>
  <si>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</si>
  <si>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</si>
  <si>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</si>
  <si>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</si>
  <si>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</si>
  <si>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</si>
  <si>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</si>
  <si>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</si>
  <si>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</si>
  <si>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</si>
  <si>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</si>
  <si>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</si>
  <si>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</si>
  <si>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</si>
  <si>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</si>
  <si>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</si>
  <si>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</si>
  <si>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</si>
  <si>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</si>
  <si>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</si>
  <si>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</si>
  <si>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</si>
  <si>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</si>
  <si>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</si>
  <si>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</si>
  <si>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</si>
  <si>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</si>
  <si>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</si>
  <si>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</si>
  <si>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</si>
  <si>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</si>
  <si>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</si>
  <si>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</si>
  <si>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</si>
  <si>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</si>
  <si>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</si>
  <si>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</si>
  <si>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</si>
  <si>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</si>
  <si>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</si>
  <si>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</si>
  <si>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</si>
  <si>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</si>
  <si>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</si>
  <si>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</si>
  <si>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</si>
  <si>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</si>
  <si>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</si>
  <si>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</si>
  <si>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</si>
  <si>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</si>
  <si>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</si>
  <si>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</si>
  <si>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</si>
  <si>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</si>
  <si>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</si>
  <si>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</si>
  <si>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</si>
  <si>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</si>
  <si>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</si>
  <si>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</si>
  <si>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</si>
  <si>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</si>
  <si>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</si>
  <si>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</si>
  <si>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</si>
  <si>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</si>
  <si>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</si>
  <si>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</si>
  <si>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</si>
  <si>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</si>
  <si>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</si>
  <si>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</si>
  <si>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</si>
  <si>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</si>
  <si>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</si>
  <si>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</si>
  <si>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</si>
  <si>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</si>
  <si>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</si>
  <si>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</si>
  <si>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</si>
  <si>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</si>
  <si>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</si>
  <si>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</si>
  <si>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</si>
  <si>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</si>
  <si>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</si>
  <si>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</si>
  <si>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</si>
  <si>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</si>
  <si>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</si>
  <si>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</si>
  <si>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</si>
  <si>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</si>
  <si>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</si>
  <si>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</si>
  <si>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</si>
  <si>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</si>
  <si>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</si>
  <si>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</si>
  <si>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</si>
  <si>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</si>
  <si>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</si>
  <si>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</si>
  <si>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</si>
  <si>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</si>
  <si>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</si>
  <si>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</si>
  <si>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</si>
  <si>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</si>
  <si>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</si>
  <si>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</si>
  <si>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</si>
  <si>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</si>
  <si>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</si>
  <si>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</si>
  <si>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</si>
  <si>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</si>
  <si>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</si>
  <si>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</si>
  <si>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</si>
  <si>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</si>
  <si>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</si>
  <si>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</si>
  <si>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</si>
  <si>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</si>
  <si>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</si>
  <si>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</si>
  <si>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</si>
  <si>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</si>
  <si>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</si>
  <si>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</si>
  <si>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</si>
  <si>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</si>
  <si>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</si>
  <si>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</si>
  <si>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</si>
  <si>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</si>
  <si>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</si>
  <si>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</si>
  <si>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</si>
  <si>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</si>
  <si>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</si>
  <si>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</si>
  <si>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</si>
  <si>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</si>
  <si>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</si>
  <si>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</si>
  <si>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</si>
  <si>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</si>
  <si>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</si>
  <si>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</si>
  <si>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</si>
  <si>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</si>
  <si>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</si>
  <si>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</si>
  <si>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</si>
  <si>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</si>
  <si>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</si>
  <si>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</si>
  <si>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</si>
  <si>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</si>
  <si>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</si>
  <si>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</si>
  <si>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</si>
  <si>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</si>
  <si>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</si>
  <si>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</si>
  <si>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</si>
  <si>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</si>
  <si>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</si>
  <si>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</si>
  <si>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</si>
  <si>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</si>
  <si>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</si>
  <si>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</si>
  <si>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</si>
  <si>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</si>
  <si>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</si>
  <si>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</si>
  <si>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</si>
  <si>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</si>
  <si>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</si>
  <si>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</si>
  <si>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</si>
  <si>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</si>
  <si>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</si>
  <si>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</si>
  <si>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</si>
  <si>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</si>
  <si>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</si>
  <si>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</si>
  <si>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</si>
  <si>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</si>
  <si>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</si>
  <si>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</si>
  <si>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</si>
  <si>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</si>
  <si>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</si>
  <si>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</si>
  <si>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</si>
  <si>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</si>
  <si>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</si>
  <si>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</si>
  <si>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</si>
  <si>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</si>
  <si>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</si>
  <si>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</si>
  <si>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</si>
  <si>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</si>
  <si>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</si>
  <si>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</si>
  <si>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</si>
  <si>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</si>
  <si>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</si>
  <si>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</si>
  <si>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</si>
  <si>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</si>
  <si>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</si>
  <si>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</si>
  <si>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</si>
  <si>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</si>
  <si>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</si>
  <si>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</si>
  <si>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</si>
  <si>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</si>
  <si>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</si>
  <si>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</si>
  <si>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</si>
  <si>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</si>
  <si>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</si>
  <si>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</si>
  <si>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</si>
  <si>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</si>
  <si>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</si>
  <si>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</si>
  <si>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</si>
  <si>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</si>
  <si>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</si>
  <si>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</si>
  <si>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</si>
  <si>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</si>
  <si>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</si>
  <si>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</si>
  <si>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</si>
  <si>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</si>
  <si>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</si>
  <si>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</si>
  <si>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</si>
  <si>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</si>
  <si>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</si>
  <si>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</si>
  <si>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</si>
  <si>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</si>
  <si>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</si>
  <si>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</si>
  <si>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</si>
  <si>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</si>
  <si>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</si>
  <si>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</si>
  <si>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</si>
  <si>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</si>
  <si>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</si>
  <si>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</si>
  <si>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</si>
  <si>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</si>
  <si>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</si>
  <si>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</si>
  <si>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</si>
  <si>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</si>
  <si>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</si>
  <si>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</si>
  <si>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</si>
  <si>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</si>
  <si>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</si>
  <si>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</si>
  <si>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</si>
  <si>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</si>
  <si>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</si>
  <si>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</si>
  <si>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</si>
  <si>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</si>
  <si>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</si>
  <si>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</si>
  <si>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</si>
  <si>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</si>
  <si>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</si>
  <si>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</si>
  <si>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</si>
  <si>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</si>
  <si>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</si>
  <si>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</si>
  <si>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</si>
  <si>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</si>
  <si>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</si>
  <si>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</si>
  <si>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</si>
  <si>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</si>
  <si>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</si>
  <si>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</si>
  <si>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</si>
  <si>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</si>
  <si>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</si>
  <si>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</si>
  <si>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</si>
  <si>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</si>
  <si>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</si>
  <si>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</si>
  <si>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</si>
  <si>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</si>
  <si>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</si>
  <si>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</si>
  <si>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</si>
  <si>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</si>
  <si>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</si>
  <si>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</si>
  <si>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</si>
  <si>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</si>
  <si>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</si>
  <si>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</si>
  <si>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</si>
  <si>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</si>
  <si>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</si>
  <si>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</si>
  <si>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</si>
  <si>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</si>
  <si>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</si>
  <si>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</si>
  <si>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</si>
  <si>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</si>
  <si>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</si>
  <si>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</si>
  <si>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</si>
  <si>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</si>
  <si>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</si>
  <si>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</si>
  <si>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</si>
  <si>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</si>
  <si>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</si>
  <si>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</si>
  <si>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</si>
  <si>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</si>
  <si>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</si>
  <si>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</si>
  <si>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</si>
  <si>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</si>
  <si>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</si>
  <si>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</si>
  <si>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</si>
  <si>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</si>
  <si>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</si>
  <si>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</si>
  <si>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</si>
  <si>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</si>
  <si>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</si>
  <si>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</si>
  <si>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</si>
  <si>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</si>
  <si>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</si>
  <si>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</si>
  <si>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</si>
  <si>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</si>
  <si>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</si>
  <si>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</si>
  <si>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</si>
  <si>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</si>
  <si>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</si>
  <si>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</si>
  <si>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</si>
  <si>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</si>
  <si>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</si>
  <si>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</si>
  <si>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</si>
  <si>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</si>
  <si>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</si>
  <si>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</si>
  <si>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</si>
  <si>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</si>
  <si>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</si>
  <si>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</si>
  <si>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</si>
  <si>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</si>
  <si>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</si>
  <si>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</si>
  <si>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</si>
  <si>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</si>
  <si>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</si>
  <si>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</si>
  <si>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</si>
  <si>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</si>
  <si>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</si>
  <si>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</si>
  <si>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</si>
  <si>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</si>
  <si>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</si>
  <si>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</si>
  <si>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</si>
  <si>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</si>
  <si>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</si>
  <si>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</si>
  <si>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</si>
  <si>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</si>
  <si>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</si>
  <si>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</si>
  <si>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</si>
  <si>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</si>
  <si>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</si>
  <si>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</si>
  <si>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</si>
  <si>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</si>
  <si>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</si>
  <si>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</si>
  <si>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</si>
  <si>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</si>
  <si>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</si>
  <si>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</si>
  <si>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</si>
  <si>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</si>
  <si>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</si>
  <si>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</si>
  <si>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</si>
  <si>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</si>
  <si>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</si>
  <si>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</si>
  <si>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</si>
  <si>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</si>
  <si>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</si>
  <si>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</si>
  <si>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</si>
  <si>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</si>
  <si>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</si>
  <si>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</si>
  <si>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</si>
  <si>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</si>
  <si>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</si>
  <si>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</si>
  <si>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</si>
  <si>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</si>
  <si>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</si>
  <si>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</si>
  <si>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</si>
  <si>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</si>
  <si>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</si>
  <si>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</si>
  <si>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</si>
  <si>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</si>
  <si>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</si>
  <si>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</si>
  <si>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</si>
  <si>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</si>
  <si>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</si>
  <si>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</si>
  <si>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</si>
  <si>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</si>
  <si>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</si>
  <si>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</si>
  <si>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</si>
  <si>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</si>
  <si>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</si>
  <si>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</si>
  <si>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</si>
  <si>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</si>
  <si>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</si>
  <si>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</si>
  <si>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</si>
  <si>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</si>
  <si>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</si>
  <si>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</si>
  <si>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</si>
  <si>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</si>
  <si>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</si>
  <si>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</si>
  <si>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</si>
  <si>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</si>
  <si>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</si>
  <si>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</si>
  <si>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</si>
  <si>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</si>
  <si>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</si>
  <si>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</si>
  <si>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</si>
  <si>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</si>
  <si>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</si>
  <si>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</si>
  <si>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</si>
  <si>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</si>
  <si>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</si>
  <si>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</si>
  <si>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</si>
  <si>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</si>
  <si>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</si>
  <si>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</si>
  <si>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</si>
  <si>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</si>
  <si>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</si>
  <si>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</si>
  <si>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</si>
  <si>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</si>
  <si>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</si>
  <si>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</si>
  <si>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</si>
  <si>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</si>
  <si>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</si>
  <si>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</si>
  <si>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</si>
  <si>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</si>
  <si>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</si>
  <si>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</si>
  <si>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</si>
  <si>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</si>
  <si>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</si>
  <si>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</si>
  <si>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</si>
  <si>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</si>
  <si>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</si>
  <si>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</si>
  <si>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</si>
  <si>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</si>
  <si>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</si>
  <si>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</si>
  <si>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</si>
  <si>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</si>
  <si>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</si>
  <si>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</si>
  <si>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</si>
  <si>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</si>
  <si>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</si>
  <si>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</si>
  <si>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</si>
  <si>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</si>
  <si>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</si>
  <si>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</si>
  <si>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</si>
  <si>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</si>
  <si>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</si>
  <si>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</si>
  <si>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</si>
  <si>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</si>
  <si>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</si>
  <si>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</si>
  <si>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</si>
  <si>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</si>
  <si>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</si>
  <si>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</si>
  <si>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</si>
  <si>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</si>
  <si>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</si>
  <si>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</si>
  <si>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</si>
  <si>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</si>
  <si>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</si>
  <si>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</si>
  <si>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</si>
  <si>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</si>
  <si>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</si>
  <si>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</si>
  <si>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</si>
  <si>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</si>
  <si>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</si>
  <si>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</si>
  <si>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</si>
  <si>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</si>
  <si>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</si>
  <si>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</si>
  <si>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</si>
  <si>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</si>
  <si>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</si>
  <si>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</si>
  <si>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</si>
  <si>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</si>
  <si>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</si>
  <si>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</si>
  <si>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</si>
  <si>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</si>
  <si>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</si>
  <si>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</si>
  <si>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</si>
  <si>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</si>
  <si>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</si>
  <si>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</si>
  <si>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</si>
  <si>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</si>
  <si>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</si>
  <si>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</si>
  <si>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</si>
  <si>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</si>
  <si>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</si>
  <si>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</si>
  <si>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</si>
  <si>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</si>
  <si>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</si>
  <si>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</si>
  <si>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</si>
  <si>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</si>
  <si>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</si>
  <si>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</si>
  <si>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</si>
  <si>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</si>
  <si>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</si>
  <si>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</si>
  <si>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</si>
  <si>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</si>
  <si>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</si>
  <si>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</si>
  <si>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</si>
  <si>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</si>
  <si>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</si>
  <si>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</si>
  <si>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</si>
  <si>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</si>
  <si>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</si>
  <si>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</si>
  <si>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</si>
  <si>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</si>
  <si>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</si>
  <si>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</si>
  <si>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</si>
  <si>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</si>
  <si>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</si>
  <si>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</si>
  <si>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</si>
  <si>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</si>
  <si>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</si>
  <si>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</si>
  <si>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</si>
  <si>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</si>
  <si>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</si>
  <si>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</si>
  <si>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</si>
  <si>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</si>
  <si>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</si>
  <si>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</si>
  <si>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</si>
  <si>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</si>
  <si>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</si>
  <si>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</si>
  <si>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</si>
  <si>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</si>
  <si>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</si>
  <si>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</si>
  <si>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</si>
  <si>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</si>
  <si>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</si>
  <si>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</si>
  <si>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</si>
  <si>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</si>
  <si>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</si>
  <si>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</si>
  <si>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</si>
  <si>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</si>
  <si>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</si>
  <si>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</si>
  <si>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</si>
  <si>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</si>
  <si>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</si>
  <si>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</si>
  <si>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</si>
  <si>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</si>
  <si>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</si>
  <si>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</si>
  <si>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</si>
  <si>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</si>
  <si>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</si>
  <si>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</si>
  <si>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</si>
  <si>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</si>
  <si>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</si>
  <si>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</si>
  <si>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</si>
  <si>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</si>
  <si>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</si>
  <si>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</si>
  <si>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</si>
  <si>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</si>
  <si>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</si>
  <si>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</si>
  <si>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</si>
  <si>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</si>
  <si>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</si>
  <si>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</si>
  <si>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</si>
  <si>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</si>
  <si>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</si>
  <si>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</si>
  <si>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</si>
  <si>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</si>
  <si>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</si>
  <si>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</si>
  <si>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</si>
  <si>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</si>
  <si>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</si>
  <si>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</si>
  <si>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</si>
  <si>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</si>
  <si>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</si>
  <si>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</si>
  <si>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</si>
  <si>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</si>
  <si>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</si>
  <si>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</si>
  <si>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</si>
  <si>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</si>
  <si>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</si>
  <si>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</si>
  <si>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</si>
  <si>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</si>
  <si>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</si>
  <si>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</si>
  <si>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</si>
  <si>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</si>
  <si>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</si>
  <si>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</si>
  <si>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</si>
  <si>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</si>
  <si>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</si>
  <si>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</si>
  <si>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</si>
  <si>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</si>
  <si>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</si>
  <si>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</si>
  <si>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</si>
  <si>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</si>
  <si>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</si>
  <si>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</si>
  <si>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</si>
  <si>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</si>
  <si>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</si>
  <si>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</si>
  <si>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</si>
  <si>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</si>
  <si>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</si>
  <si>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</si>
  <si>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</si>
  <si>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</si>
  <si>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</si>
  <si>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</si>
  <si>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</si>
  <si>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</si>
  <si>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</si>
  <si>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</si>
  <si>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</si>
  <si>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</si>
  <si>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</si>
  <si>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</si>
  <si>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</si>
  <si>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</si>
  <si>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</si>
  <si>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</si>
  <si>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</si>
  <si>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</si>
  <si>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</si>
  <si>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</si>
  <si>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</si>
  <si>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</si>
  <si>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</si>
  <si>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</si>
  <si>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</si>
  <si>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</si>
  <si>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</si>
  <si>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</si>
  <si>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</si>
  <si>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</si>
  <si>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</si>
  <si>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</si>
  <si>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</si>
  <si>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</si>
  <si>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</si>
  <si>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</si>
  <si>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</si>
  <si>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</si>
  <si>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</si>
  <si>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</si>
  <si>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</si>
  <si>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</si>
  <si>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</si>
  <si>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</si>
  <si>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</si>
  <si>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</si>
  <si>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</si>
  <si>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</si>
  <si>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</si>
  <si>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</si>
  <si>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</si>
  <si>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</si>
  <si>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</si>
  <si>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</si>
  <si>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</si>
  <si>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</si>
  <si>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</si>
  <si>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</si>
  <si>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</si>
  <si>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</si>
  <si>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</si>
  <si>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</si>
  <si>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</si>
  <si>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</si>
  <si>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</si>
  <si>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</si>
  <si>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</si>
  <si>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</si>
  <si>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</si>
  <si>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</si>
  <si>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</si>
  <si>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</si>
  <si>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</si>
  <si>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</si>
  <si>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</si>
  <si>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</si>
  <si>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</si>
  <si>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</si>
  <si>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</si>
  <si>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</si>
  <si>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</si>
  <si>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</si>
  <si>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</si>
  <si>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</si>
  <si>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</si>
  <si>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</si>
  <si>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</si>
  <si>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</si>
  <si>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</si>
  <si>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</si>
  <si>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</si>
  <si>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</si>
  <si>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</si>
  <si>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</si>
  <si>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</si>
  <si>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</si>
  <si>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</si>
  <si>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</si>
  <si>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</si>
  <si>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</si>
  <si>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</si>
  <si>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</si>
  <si>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</si>
  <si>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</si>
  <si>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</si>
  <si>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</si>
  <si>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</si>
  <si>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</si>
  <si>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</si>
  <si>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</si>
  <si>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</si>
  <si>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</si>
  <si>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</si>
  <si>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</si>
  <si>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</si>
  <si>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</si>
  <si>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</si>
  <si>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</si>
  <si>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</si>
  <si>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</si>
  <si>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</si>
  <si>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</si>
  <si>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</si>
  <si>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</si>
  <si>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</si>
  <si>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</si>
  <si>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</si>
  <si>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</si>
  <si>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</si>
  <si>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</si>
  <si>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</si>
  <si>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</si>
  <si>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</si>
  <si>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</si>
  <si>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</si>
  <si>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</si>
  <si>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</si>
  <si>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</si>
  <si>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</si>
  <si>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</si>
  <si>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</si>
  <si>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</si>
  <si>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</si>
  <si>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</si>
  <si>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</si>
  <si>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</si>
  <si>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</si>
  <si>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</si>
  <si>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</si>
  <si>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</si>
  <si>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</si>
  <si>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</si>
  <si>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</si>
  <si>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</si>
  <si>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</si>
  <si>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</si>
  <si>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</si>
  <si>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</si>
  <si>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</si>
  <si>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</si>
  <si>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</si>
  <si>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</si>
  <si>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</si>
  <si>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</si>
  <si>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</si>
  <si>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</si>
  <si>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</si>
  <si>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</si>
  <si>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</si>
  <si>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</si>
  <si>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</si>
  <si>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</si>
  <si>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</si>
  <si>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</si>
  <si>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</si>
  <si>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</si>
  <si>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</si>
  <si>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</si>
  <si>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</si>
  <si>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</si>
  <si>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</si>
  <si>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</si>
  <si>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</si>
  <si>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</si>
  <si>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</si>
  <si>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</si>
  <si>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</si>
  <si>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</si>
  <si>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</si>
  <si>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</si>
  <si>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</si>
  <si>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</si>
  <si>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</si>
  <si>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</si>
  <si>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</si>
  <si>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</si>
  <si>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</si>
  <si>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</si>
  <si>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</si>
  <si>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</si>
  <si>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</si>
  <si>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</si>
  <si>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</si>
  <si>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</si>
  <si>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</si>
  <si>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</si>
  <si>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</si>
  <si>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</si>
  <si>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</si>
  <si>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</si>
  <si>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</si>
  <si>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</si>
  <si>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</si>
  <si>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</si>
  <si>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</si>
  <si>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</si>
  <si>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</si>
  <si>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</si>
  <si>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</si>
  <si>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</si>
  <si>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</si>
  <si>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</si>
  <si>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</si>
  <si>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</si>
  <si>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</si>
  <si>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</si>
  <si>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</si>
  <si>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</si>
  <si>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</si>
  <si>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</si>
  <si>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</si>
  <si>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</si>
  <si>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</si>
  <si>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</si>
  <si>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</si>
  <si>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</si>
  <si>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</si>
  <si>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</si>
  <si>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</si>
  <si>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</si>
  <si>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</si>
  <si>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</si>
  <si>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</si>
  <si>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</si>
  <si>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</si>
  <si>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</si>
  <si>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</si>
  <si>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</si>
  <si>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</si>
  <si>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</si>
  <si>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</si>
  <si>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</si>
  <si>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</si>
  <si>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</si>
  <si>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</si>
  <si>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</si>
  <si>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</si>
  <si>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</si>
  <si>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</si>
  <si>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</si>
  <si>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</si>
  <si>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</si>
  <si>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</si>
  <si>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</si>
  <si>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</si>
  <si>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</si>
  <si>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</si>
  <si>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</si>
  <si>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</si>
  <si>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</si>
  <si>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</si>
  <si>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</si>
  <si>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</si>
  <si>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</si>
  <si>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</si>
  <si>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</si>
  <si>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</si>
  <si>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</si>
  <si>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</si>
  <si>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</si>
  <si>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</si>
  <si>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</si>
  <si>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</si>
  <si>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</si>
  <si>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</si>
  <si>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</si>
  <si>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</si>
  <si>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</si>
  <si>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</si>
  <si>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</si>
  <si>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</si>
  <si>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</si>
  <si>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</si>
  <si>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</si>
  <si>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</si>
  <si>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</si>
  <si>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</si>
  <si>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</si>
  <si>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</si>
  <si>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</si>
  <si>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</si>
  <si>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</si>
  <si>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</si>
  <si>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</si>
  <si>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</si>
  <si>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</si>
  <si>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</si>
  <si>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</si>
  <si>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</si>
  <si>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</si>
  <si>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</si>
  <si>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</si>
  <si>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</si>
  <si>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</si>
  <si>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</si>
  <si>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</si>
  <si>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</si>
  <si>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</si>
  <si>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</si>
  <si>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</si>
  <si>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</si>
  <si>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</si>
  <si>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</si>
  <si>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</si>
  <si>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</si>
  <si>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</si>
  <si>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</si>
  <si>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</si>
  <si>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</si>
  <si>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</si>
  <si>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</si>
  <si>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</si>
  <si>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</si>
  <si>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</si>
  <si>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</si>
  <si>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</si>
  <si>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</si>
  <si>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</si>
  <si>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</si>
  <si>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</si>
  <si>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</si>
  <si>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</si>
  <si>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</si>
  <si>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</si>
  <si>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</si>
  <si>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</si>
  <si>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</si>
  <si>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</si>
  <si>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</si>
  <si>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</si>
  <si>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</si>
  <si>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</si>
  <si>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</si>
  <si>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</si>
  <si>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</si>
  <si>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</si>
  <si>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</si>
  <si>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</si>
  <si>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</si>
  <si>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</si>
  <si>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</si>
  <si>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</si>
  <si>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</si>
  <si>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</si>
  <si>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</si>
  <si>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</si>
  <si>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</si>
  <si>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</si>
  <si>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</si>
  <si>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</si>
  <si>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</si>
  <si>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</si>
  <si>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</si>
  <si>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</si>
  <si>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</si>
  <si>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</si>
  <si>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</si>
  <si>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</si>
  <si>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</si>
  <si>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</si>
  <si>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</si>
  <si>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</si>
  <si>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</si>
  <si>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</si>
  <si>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</si>
  <si>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</si>
  <si>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</si>
  <si>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</si>
  <si>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</si>
  <si>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</si>
  <si>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</si>
  <si>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</si>
  <si>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</si>
  <si>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</si>
  <si>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</si>
  <si>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</si>
  <si>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</si>
  <si>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</si>
  <si>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</si>
  <si>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</si>
  <si>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</si>
  <si>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</si>
  <si>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</si>
  <si>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</si>
  <si>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</si>
  <si>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</si>
  <si>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</si>
  <si>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</si>
  <si>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</si>
  <si>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</si>
  <si>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</si>
  <si>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</si>
  <si>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</si>
  <si>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</si>
  <si>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</si>
  <si>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</si>
  <si>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</si>
  <si>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</si>
  <si>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</si>
  <si>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</si>
  <si>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</si>
  <si>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</si>
  <si>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</si>
  <si>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</si>
  <si>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</si>
  <si>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</si>
  <si>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</si>
  <si>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</si>
  <si>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</si>
  <si>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</si>
  <si>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</si>
  <si>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</si>
  <si>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</si>
  <si>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</si>
  <si>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</si>
  <si>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</si>
  <si>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</si>
  <si>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</si>
  <si>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</si>
  <si>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</si>
  <si>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</si>
  <si>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</si>
  <si>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</si>
  <si>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</si>
  <si>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</si>
  <si>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</si>
  <si>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</si>
  <si>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</si>
  <si>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</si>
  <si>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</si>
  <si>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</si>
  <si>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</si>
  <si>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</si>
  <si>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</si>
  <si>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</si>
  <si>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</si>
  <si>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</si>
  <si>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</si>
  <si>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</si>
  <si>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</si>
  <si>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</si>
  <si>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</si>
  <si>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</si>
  <si>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</si>
  <si>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</si>
  <si>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</si>
  <si>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</si>
  <si>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</si>
  <si>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</si>
  <si>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</si>
  <si>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</si>
  <si>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</si>
  <si>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</si>
  <si>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</si>
  <si>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</si>
  <si>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</si>
  <si>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</si>
  <si>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</si>
  <si>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</si>
  <si>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</si>
  <si>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</si>
  <si>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</si>
  <si>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</si>
  <si>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</si>
  <si>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</si>
  <si>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</si>
  <si>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</si>
  <si>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</si>
  <si>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</si>
  <si>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</si>
  <si>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</si>
  <si>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</si>
  <si>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</si>
  <si>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</si>
  <si>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</si>
  <si>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</si>
  <si>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</si>
  <si>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</si>
  <si>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</si>
  <si>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</si>
  <si>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</si>
  <si>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</si>
  <si>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</si>
  <si>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</si>
  <si>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</si>
  <si>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</si>
  <si>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</si>
  <si>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</si>
  <si>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</si>
  <si>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</si>
  <si>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</si>
  <si>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</si>
  <si>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</si>
  <si>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</si>
  <si>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</si>
  <si>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</si>
  <si>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</si>
  <si>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</si>
  <si>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</si>
  <si>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</si>
  <si>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</si>
  <si>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</si>
  <si>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</si>
  <si>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</si>
  <si>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</si>
  <si>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</si>
  <si>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</si>
  <si>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</si>
  <si>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</si>
  <si>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</si>
  <si>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</si>
  <si>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</si>
  <si>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</si>
  <si>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</si>
  <si>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</si>
  <si>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</si>
  <si>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</si>
  <si>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</si>
  <si>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</si>
  <si>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</si>
  <si>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</si>
  <si>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</si>
  <si>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</si>
  <si>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</si>
  <si>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</si>
  <si>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</si>
  <si>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</si>
  <si>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</si>
  <si>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</si>
  <si>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</si>
  <si>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</si>
  <si>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</si>
  <si>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</si>
  <si>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</si>
  <si>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</si>
  <si>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</si>
  <si>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</si>
  <si>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</si>
  <si>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</si>
  <si>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</si>
  <si>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</si>
  <si>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</si>
  <si>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</si>
  <si>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</si>
  <si>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</si>
  <si>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</si>
  <si>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</si>
  <si>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</si>
  <si>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</si>
  <si>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</si>
  <si>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</si>
  <si>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</si>
  <si>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</si>
  <si>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</si>
  <si>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</si>
  <si>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</si>
  <si>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</si>
  <si>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</si>
  <si>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</si>
  <si>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</si>
  <si>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</si>
  <si>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</si>
  <si>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</si>
  <si>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</si>
  <si>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</si>
  <si>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</si>
  <si>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</si>
  <si>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</si>
  <si>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</si>
  <si>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</si>
  <si>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</si>
  <si>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</si>
  <si>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</si>
  <si>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</si>
  <si>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</si>
  <si>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</si>
  <si>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</si>
  <si>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</si>
  <si>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</si>
  <si>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</si>
  <si>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</si>
  <si>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</si>
  <si>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</si>
  <si>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</si>
  <si>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</si>
  <si>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</si>
  <si>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</si>
  <si>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</si>
  <si>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</si>
  <si>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</si>
  <si>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</si>
  <si>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</si>
  <si>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</si>
  <si>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</si>
  <si>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</si>
  <si>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</si>
  <si>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</si>
  <si>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</si>
  <si>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</si>
  <si>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</si>
  <si>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</si>
  <si>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</si>
  <si>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</si>
  <si>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</si>
  <si>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</si>
  <si>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</si>
  <si>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</si>
  <si>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</si>
  <si>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</si>
  <si>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</si>
  <si>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</si>
  <si>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</si>
  <si>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</si>
  <si>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</si>
  <si>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</si>
  <si>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</si>
  <si>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</si>
  <si>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</si>
  <si>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</si>
  <si>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</si>
  <si>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</si>
  <si>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</si>
  <si>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</si>
  <si>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</si>
  <si>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</si>
  <si>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</si>
  <si>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</si>
  <si>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</si>
  <si>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</si>
  <si>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</si>
  <si>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</si>
  <si>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</si>
  <si>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</si>
  <si>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</si>
  <si>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</si>
  <si>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</si>
  <si>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</si>
  <si>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</si>
  <si>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</si>
  <si>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</si>
  <si>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</si>
  <si>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</si>
  <si>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</si>
  <si>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</si>
  <si>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</si>
  <si>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</si>
  <si>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</si>
  <si>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</si>
  <si>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</si>
  <si>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</si>
  <si>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</si>
  <si>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</si>
  <si>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</si>
  <si>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</si>
  <si>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</si>
  <si>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</si>
  <si>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</si>
  <si>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</si>
  <si>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</si>
  <si>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</si>
  <si>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</si>
  <si>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</si>
  <si>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</si>
  <si>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</si>
  <si>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</si>
  <si>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</si>
  <si>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</si>
  <si>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</si>
  <si>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</si>
  <si>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</si>
  <si>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</si>
  <si>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</si>
  <si>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</si>
  <si>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</si>
  <si>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</si>
  <si>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</si>
  <si>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</si>
  <si>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</si>
  <si>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</si>
  <si>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</si>
  <si>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</si>
  <si>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</si>
  <si>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</si>
  <si>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</si>
  <si>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</si>
  <si>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</si>
  <si>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</si>
  <si>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</si>
  <si>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</si>
  <si>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</si>
  <si>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</si>
  <si>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</si>
  <si>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</si>
  <si>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</si>
  <si>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</si>
  <si>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</si>
  <si>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</si>
  <si>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</si>
  <si>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</si>
  <si>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</si>
  <si>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</si>
  <si>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</si>
  <si>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</si>
  <si>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</si>
  <si>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</si>
  <si>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</si>
  <si>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</si>
  <si>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</si>
  <si>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</si>
  <si>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</si>
  <si>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</si>
  <si>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</si>
  <si>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</si>
  <si>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</si>
  <si>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</si>
  <si>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</si>
  <si>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</si>
  <si>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</si>
  <si>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</si>
  <si>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</si>
  <si>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</si>
  <si>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</si>
  <si>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</si>
  <si>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</si>
  <si>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</si>
  <si>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</si>
  <si>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</si>
  <si>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</si>
  <si>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</si>
  <si>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</si>
  <si>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</si>
  <si>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</si>
  <si>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</si>
  <si>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</si>
  <si>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</si>
  <si>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</si>
  <si>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</si>
  <si>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</si>
  <si>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</si>
  <si>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</si>
  <si>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</si>
  <si>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</si>
  <si>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</si>
  <si>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</si>
  <si>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</si>
  <si>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</si>
  <si>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</si>
  <si>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</si>
  <si>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</si>
  <si>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</si>
  <si>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</si>
  <si>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</si>
  <si>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</si>
  <si>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</si>
  <si>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</si>
  <si>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</si>
  <si>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</si>
  <si>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</si>
  <si>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</si>
  <si>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</si>
  <si>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</si>
  <si>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</si>
  <si>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</si>
  <si>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</si>
  <si>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</si>
  <si>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</si>
  <si>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</si>
  <si>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</si>
  <si>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</si>
  <si>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</si>
  <si>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</si>
  <si>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</si>
  <si>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</si>
  <si>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</si>
  <si>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</si>
  <si>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</si>
  <si>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</si>
  <si>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</si>
  <si>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</si>
  <si>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</si>
  <si>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</si>
  <si>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</si>
  <si>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</si>
  <si>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</si>
  <si>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</si>
  <si>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</si>
  <si>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</si>
  <si>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</si>
  <si>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</si>
  <si>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</si>
  <si>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</si>
  <si>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</si>
  <si>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</si>
  <si>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</si>
  <si>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</si>
  <si>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</si>
  <si>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</si>
  <si>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</si>
  <si>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</si>
  <si>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</si>
  <si>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</si>
  <si>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</si>
  <si>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</si>
  <si>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</si>
  <si>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</si>
  <si>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</si>
  <si>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</si>
  <si>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</si>
  <si>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</si>
  <si>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</si>
  <si>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</si>
  <si>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</si>
  <si>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</si>
  <si>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</si>
  <si>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</si>
  <si>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</si>
  <si>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</si>
  <si>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</si>
  <si>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</si>
  <si>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</si>
  <si>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</si>
  <si>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</si>
  <si>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</si>
  <si>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</si>
  <si>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</si>
  <si>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</si>
  <si>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</si>
  <si>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</si>
  <si>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</si>
  <si>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</si>
  <si>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</si>
  <si>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</si>
  <si>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</si>
  <si>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</si>
  <si>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</si>
  <si>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</si>
  <si>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</si>
  <si>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</si>
  <si>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</si>
  <si>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</si>
  <si>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</si>
  <si>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</si>
  <si>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</si>
  <si>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</si>
  <si>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</si>
  <si>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</si>
  <si>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</si>
  <si>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</si>
  <si>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</si>
  <si>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</si>
  <si>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</si>
  <si>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</si>
  <si>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</si>
  <si>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</si>
  <si>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</si>
  <si>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</si>
  <si>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</si>
  <si>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</si>
  <si>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</si>
  <si>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</si>
  <si>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</si>
  <si>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</si>
  <si>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</si>
  <si>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</si>
  <si>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</si>
  <si>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</si>
  <si>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</si>
  <si>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</si>
  <si>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</si>
  <si>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</si>
  <si>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</si>
  <si>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</si>
  <si>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</si>
  <si>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</si>
  <si>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</si>
  <si>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</si>
  <si>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</si>
  <si>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</si>
  <si>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</si>
  <si>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</si>
  <si>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</si>
  <si>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</si>
  <si>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</si>
  <si>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</si>
  <si>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</si>
  <si>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</si>
  <si>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</si>
  <si>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</si>
  <si>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</si>
  <si>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</si>
  <si>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</si>
  <si>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</si>
  <si>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</si>
  <si>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</si>
  <si>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</si>
  <si>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</si>
  <si>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</si>
  <si>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</si>
  <si>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</si>
  <si>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</si>
  <si>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</si>
  <si>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</si>
  <si>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</si>
  <si>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</si>
  <si>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</si>
  <si>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</si>
  <si>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</si>
  <si>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</si>
  <si>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</si>
  <si>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</si>
  <si>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</si>
  <si>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</si>
  <si>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</si>
  <si>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</si>
  <si>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</si>
  <si>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</si>
  <si>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</si>
  <si>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</si>
  <si>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</si>
  <si>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</si>
  <si>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</si>
  <si>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</si>
  <si>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</si>
  <si>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</si>
  <si>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</si>
  <si>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</si>
  <si>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</si>
  <si>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</si>
  <si>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</si>
  <si>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</si>
  <si>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</si>
  <si>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</si>
  <si>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</si>
  <si>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</si>
  <si>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</si>
  <si>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</si>
  <si>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</si>
  <si>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</si>
  <si>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</si>
  <si>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</si>
  <si>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</si>
  <si>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</si>
  <si>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</si>
  <si>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</si>
  <si>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</si>
  <si>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</si>
  <si>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</si>
  <si>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</si>
  <si>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</si>
  <si>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</si>
  <si>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</si>
  <si>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</si>
  <si>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</si>
  <si>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</si>
  <si>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</si>
  <si>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</si>
  <si>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</si>
  <si>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</si>
  <si>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</si>
  <si>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</si>
  <si>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</si>
  <si>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</si>
  <si>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</si>
  <si>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</si>
  <si>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</si>
  <si>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</si>
  <si>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</si>
  <si>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</si>
  <si>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</si>
  <si>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</si>
  <si>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</si>
  <si>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</si>
  <si>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</si>
  <si>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</si>
  <si>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</si>
  <si>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</si>
  <si>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</si>
  <si>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</si>
  <si>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</si>
  <si>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</si>
  <si>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</si>
  <si>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</si>
  <si>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</si>
  <si>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</si>
  <si>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</si>
  <si>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</si>
  <si>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</si>
  <si>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</si>
  <si>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</si>
  <si>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</si>
  <si>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</si>
  <si>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</si>
  <si>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</si>
  <si>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</si>
  <si>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</si>
  <si>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</si>
  <si>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</si>
  <si>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</si>
  <si>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</si>
  <si>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</si>
  <si>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</si>
  <si>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</si>
  <si>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</si>
  <si>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</si>
  <si>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</si>
  <si>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</si>
  <si>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</si>
  <si>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</si>
  <si>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</si>
  <si>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</si>
  <si>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</si>
  <si>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</si>
  <si>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</si>
  <si>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</si>
  <si>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</si>
  <si>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</si>
  <si>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</si>
  <si>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</si>
  <si>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</si>
  <si>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</si>
  <si>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</si>
  <si>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</si>
  <si>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</si>
  <si>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</si>
  <si>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</si>
  <si>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</si>
  <si>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</si>
  <si>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</si>
  <si>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</si>
  <si>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</si>
  <si>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</si>
  <si>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</si>
  <si>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</si>
  <si>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</si>
  <si>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</si>
  <si>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</si>
  <si>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</si>
  <si>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</si>
  <si>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</si>
  <si>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</si>
  <si>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</si>
  <si>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</si>
  <si>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</si>
  <si>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</si>
  <si>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</si>
  <si>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</si>
  <si>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</si>
  <si>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</si>
  <si>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</si>
  <si>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</si>
  <si>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</si>
  <si>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</si>
  <si>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</si>
  <si>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</si>
  <si>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</si>
  <si>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</si>
  <si>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</si>
  <si>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</si>
  <si>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</si>
  <si>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</si>
  <si>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</si>
  <si>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</si>
  <si>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</si>
  <si>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</si>
  <si>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</si>
  <si>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</si>
  <si>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</si>
  <si>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</si>
  <si>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</si>
  <si>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</si>
  <si>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</si>
  <si>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</si>
  <si>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</si>
  <si>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</si>
  <si>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</si>
  <si>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</si>
  <si>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</si>
  <si>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</si>
  <si>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</si>
  <si>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</si>
  <si>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</si>
  <si>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</si>
  <si>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</si>
  <si>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</si>
  <si>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</si>
  <si>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</si>
  <si>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</si>
  <si>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</si>
  <si>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</si>
  <si>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</si>
  <si>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</si>
  <si>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</si>
  <si>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</si>
  <si>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</si>
  <si>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</si>
  <si>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</si>
  <si>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</si>
  <si>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</si>
  <si>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</si>
  <si>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</si>
  <si>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</si>
  <si>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</si>
  <si>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</si>
  <si>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</si>
  <si>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</si>
  <si>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</si>
  <si>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</si>
  <si>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</si>
  <si>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</si>
  <si>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</si>
  <si>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</si>
  <si>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</si>
  <si>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</si>
  <si>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</si>
  <si>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</si>
  <si>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</si>
  <si>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</si>
  <si>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</si>
  <si>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</si>
  <si>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</si>
  <si>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</si>
  <si>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</si>
  <si>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</si>
  <si>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</si>
  <si>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</si>
  <si>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</si>
  <si>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</si>
  <si>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</si>
  <si>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</si>
  <si>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</si>
  <si>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</si>
  <si>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</si>
  <si>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</si>
  <si>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</si>
  <si>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</si>
  <si>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</si>
  <si>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</si>
  <si>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</si>
  <si>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</si>
  <si>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</si>
  <si>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</si>
  <si>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</si>
  <si>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</si>
  <si>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</si>
  <si>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</si>
  <si>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</si>
  <si>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</si>
  <si>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</si>
  <si>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</si>
  <si>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</si>
  <si>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</si>
  <si>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</si>
  <si>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</si>
  <si>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</si>
  <si>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</si>
  <si>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</si>
  <si>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</si>
  <si>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</si>
  <si>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</si>
  <si>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</si>
  <si>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</si>
  <si>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</si>
  <si>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</si>
  <si>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</si>
  <si>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</si>
  <si>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</si>
  <si>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</si>
  <si>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</si>
  <si>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</si>
  <si>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</si>
  <si>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</si>
  <si>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</si>
  <si>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</si>
  <si>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</si>
  <si>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</si>
  <si>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</si>
  <si>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</si>
  <si>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</si>
  <si>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</si>
  <si>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</si>
  <si>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</si>
  <si>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</si>
  <si>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</si>
  <si>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</si>
  <si>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</si>
  <si>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</si>
  <si>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</si>
  <si>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</si>
  <si>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</si>
  <si>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</si>
  <si>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</si>
  <si>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</si>
  <si>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</si>
  <si>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</si>
  <si>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</si>
  <si>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</si>
  <si>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</si>
  <si>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</si>
  <si>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</si>
  <si>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</si>
  <si>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</si>
  <si>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</si>
  <si>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</si>
  <si>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</si>
  <si>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</si>
  <si>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</si>
  <si>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</si>
  <si>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</si>
  <si>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</si>
  <si>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</si>
  <si>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</si>
  <si>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</si>
  <si>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</si>
  <si>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</si>
  <si>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</si>
  <si>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</si>
  <si>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</si>
  <si>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</si>
  <si>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</si>
  <si>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</si>
  <si>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</si>
  <si>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</si>
  <si>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</si>
  <si>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</si>
  <si>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</si>
  <si>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</si>
  <si>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</si>
  <si>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</si>
  <si>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</si>
  <si>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</si>
  <si>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</si>
  <si>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</si>
  <si>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</si>
  <si>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</si>
  <si>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</si>
  <si>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</si>
  <si>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</si>
  <si>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</si>
  <si>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</si>
  <si>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</si>
  <si>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</si>
  <si>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</si>
  <si>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</si>
  <si>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</si>
  <si>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</si>
  <si>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</si>
  <si>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</si>
  <si>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</si>
  <si>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</si>
  <si>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</si>
  <si>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</si>
  <si>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</si>
  <si>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</si>
  <si>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</si>
  <si>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</si>
  <si>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</si>
  <si>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</si>
  <si>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</si>
  <si>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</si>
  <si>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</si>
  <si>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</si>
  <si>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</si>
  <si>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</si>
  <si>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</si>
  <si>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</si>
  <si>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</si>
  <si>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</si>
  <si>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</si>
  <si>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</si>
  <si>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</si>
  <si>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</si>
  <si>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</si>
  <si>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</si>
  <si>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</si>
  <si>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</si>
  <si>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</si>
  <si>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</si>
  <si>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</si>
  <si>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</si>
  <si>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</si>
  <si>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</si>
  <si>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</si>
  <si>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</si>
  <si>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</si>
  <si>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</si>
  <si>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</si>
  <si>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</si>
  <si>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</si>
  <si>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</si>
  <si>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</si>
  <si>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</si>
  <si>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</si>
  <si>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</si>
  <si>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</si>
  <si>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</si>
  <si>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</si>
  <si>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</si>
  <si>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</si>
  <si>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</si>
  <si>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</si>
  <si>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</si>
  <si>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</si>
  <si>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</si>
  <si>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</si>
  <si>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</si>
  <si>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</si>
  <si>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</si>
  <si>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</si>
  <si>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</si>
  <si>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</si>
  <si>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</si>
  <si>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</si>
  <si>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</si>
  <si>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</si>
  <si>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</si>
  <si>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</si>
  <si>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</si>
  <si>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</si>
  <si>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</si>
  <si>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</si>
  <si>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</si>
  <si>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</si>
  <si>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</si>
  <si>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</si>
  <si>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</si>
  <si>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</si>
  <si>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</si>
  <si>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</si>
  <si>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</si>
  <si>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</si>
  <si>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</si>
  <si>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</si>
  <si>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</si>
  <si>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</si>
  <si>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</si>
  <si>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</si>
  <si>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</si>
  <si>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</si>
  <si>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</si>
  <si>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</si>
  <si>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</si>
  <si>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</si>
  <si>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</si>
  <si>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</si>
  <si>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</si>
  <si>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</si>
  <si>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</si>
  <si>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</si>
  <si>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</si>
  <si>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</si>
  <si>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</si>
  <si>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</si>
  <si>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</si>
  <si>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</si>
  <si>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</si>
  <si>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</si>
  <si>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</si>
  <si>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</si>
  <si>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</si>
  <si>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</si>
  <si>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</si>
  <si>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</si>
  <si>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</si>
  <si>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</si>
  <si>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</si>
  <si>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</si>
  <si>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</si>
  <si>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</si>
  <si>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</si>
  <si>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</si>
  <si>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</si>
  <si>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</si>
  <si>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</si>
  <si>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</si>
  <si>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</si>
  <si>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</si>
  <si>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</si>
  <si>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</si>
  <si>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</si>
  <si>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</si>
  <si>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</si>
  <si>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</si>
  <si>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</si>
  <si>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</si>
  <si>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</si>
  <si>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</si>
  <si>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</si>
  <si>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</si>
  <si>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</si>
  <si>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</si>
  <si>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</si>
  <si>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</si>
  <si>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</si>
  <si>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</si>
  <si>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</si>
  <si>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</si>
  <si>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</si>
  <si>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</si>
  <si>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</si>
  <si>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</si>
  <si>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</si>
  <si>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</si>
  <si>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</si>
  <si>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</si>
  <si>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</si>
  <si>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</si>
  <si>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</si>
  <si>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</si>
  <si>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</si>
  <si>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</si>
  <si>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</si>
  <si>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</si>
  <si>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</si>
  <si>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</si>
  <si>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</si>
  <si>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</si>
  <si>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</si>
  <si>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</si>
  <si>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</si>
  <si>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</si>
  <si>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</si>
  <si>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</si>
  <si>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</si>
  <si>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</si>
  <si>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</si>
  <si>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</si>
  <si>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</si>
  <si>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</si>
  <si>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</si>
  <si>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</si>
  <si>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</si>
  <si>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</si>
  <si>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</si>
  <si>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</si>
  <si>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</si>
  <si>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</si>
  <si>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</si>
  <si>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</si>
  <si>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</si>
  <si>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</si>
  <si>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</si>
  <si>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</si>
  <si>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</si>
  <si>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</si>
  <si>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</si>
  <si>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</si>
  <si>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</si>
  <si>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</si>
  <si>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</si>
  <si>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</si>
  <si>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</si>
  <si>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</si>
  <si>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</si>
  <si>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</si>
  <si>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</si>
  <si>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</si>
  <si>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</si>
  <si>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</si>
  <si>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</si>
  <si>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</si>
  <si>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</si>
  <si>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</si>
  <si>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</si>
  <si>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</si>
  <si>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</si>
  <si>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</si>
  <si>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</si>
  <si>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</si>
  <si>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</si>
  <si>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</si>
  <si>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</si>
  <si>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</si>
  <si>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</si>
  <si>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</si>
  <si>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</si>
  <si>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</si>
  <si>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</si>
  <si>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</si>
  <si>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</si>
  <si>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</si>
  <si>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</si>
  <si>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</si>
  <si>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</si>
  <si>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</si>
  <si>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</si>
  <si>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</si>
  <si>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</si>
  <si>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</si>
  <si>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</si>
  <si>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</si>
  <si>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</si>
  <si>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</si>
  <si>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</si>
  <si>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</si>
  <si>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</si>
  <si>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</si>
  <si>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</si>
  <si>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</si>
  <si>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</si>
  <si>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</si>
  <si>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</si>
  <si>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</si>
  <si>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</si>
  <si>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</si>
  <si>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</si>
  <si>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</si>
  <si>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</si>
  <si>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</si>
  <si>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</si>
  <si>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</si>
  <si>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</si>
  <si>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</si>
  <si>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</si>
  <si>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</si>
  <si>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</si>
  <si>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</si>
  <si>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</si>
  <si>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</si>
  <si>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</si>
  <si>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</si>
  <si>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</si>
  <si>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</si>
  <si>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</si>
  <si>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</si>
  <si>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</si>
  <si>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</si>
  <si>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</si>
  <si>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</si>
  <si>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</si>
  <si>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</si>
  <si>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</si>
  <si>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</si>
  <si>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</si>
  <si>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</si>
  <si>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</si>
  <si>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</si>
  <si>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</si>
  <si>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</si>
  <si>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</si>
  <si>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</si>
  <si>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</si>
  <si>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</si>
  <si>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</si>
  <si>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</si>
  <si>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</si>
  <si>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</si>
  <si>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</si>
  <si>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</si>
  <si>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</si>
  <si>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</si>
  <si>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</si>
  <si>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</si>
  <si>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</si>
  <si>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</si>
  <si>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</si>
  <si>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</si>
  <si>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</si>
  <si>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</si>
  <si>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</si>
  <si>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</si>
  <si>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</si>
  <si>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</si>
  <si>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</si>
  <si>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</si>
  <si>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</si>
  <si>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</si>
  <si>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</si>
  <si>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</si>
  <si>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</si>
  <si>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</si>
  <si>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</si>
  <si>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</si>
  <si>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</si>
  <si>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</si>
  <si>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</si>
  <si>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</si>
  <si>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</si>
  <si>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</si>
  <si>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</si>
  <si>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</si>
  <si>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</si>
  <si>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</si>
  <si>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</si>
  <si>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</si>
  <si>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</si>
  <si>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</si>
  <si>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</si>
  <si>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</si>
  <si>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</si>
  <si>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</si>
  <si>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</si>
  <si>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</si>
  <si>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</si>
  <si>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</si>
  <si>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</si>
  <si>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</si>
  <si>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</si>
  <si>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</si>
  <si>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</si>
  <si>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</si>
  <si>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</si>
  <si>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</si>
  <si>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</si>
  <si>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</si>
  <si>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</si>
  <si>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</si>
  <si>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</si>
  <si>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</si>
  <si>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</si>
  <si>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</si>
  <si>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</si>
  <si>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</si>
  <si>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</si>
  <si>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</si>
  <si>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</si>
  <si>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</si>
  <si>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</si>
  <si>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</si>
  <si>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</si>
  <si>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</si>
  <si>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</si>
  <si>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</si>
  <si>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</si>
  <si>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</si>
  <si>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</si>
  <si>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</si>
  <si>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</si>
  <si>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</si>
  <si>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</si>
  <si>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</si>
  <si>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</si>
  <si>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</si>
  <si>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</si>
  <si>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</si>
  <si>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</si>
  <si>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</si>
  <si>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</si>
  <si>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</si>
  <si>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</si>
  <si>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</si>
  <si>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</si>
  <si>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</si>
  <si>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</si>
  <si>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</si>
  <si>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</si>
  <si>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</si>
  <si>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</si>
  <si>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</si>
  <si>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</si>
  <si>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</si>
  <si>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</si>
  <si>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</si>
  <si>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</si>
  <si>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</si>
  <si>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</si>
  <si>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</si>
  <si>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</si>
  <si>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</si>
  <si>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</si>
  <si>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</si>
  <si>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</si>
  <si>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</si>
  <si>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</si>
  <si>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</si>
  <si>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</si>
  <si>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</si>
  <si>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</si>
  <si>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</si>
  <si>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</si>
  <si>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</si>
  <si>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</si>
  <si>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</si>
  <si>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</si>
  <si>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</si>
  <si>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</si>
  <si>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</si>
  <si>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</si>
  <si>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</si>
  <si>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</si>
  <si>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</si>
  <si>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</si>
  <si>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</si>
  <si>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</si>
  <si>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</si>
  <si>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</si>
  <si>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</si>
  <si>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</si>
  <si>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</si>
  <si>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</si>
  <si>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</si>
  <si>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</si>
  <si>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</si>
  <si>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</si>
  <si>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</si>
  <si>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</si>
  <si>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</si>
  <si>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</si>
  <si>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</si>
  <si>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</si>
  <si>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</si>
  <si>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</si>
  <si>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</si>
  <si>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</si>
  <si>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</si>
  <si>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</si>
  <si>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</si>
  <si>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</si>
  <si>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</si>
  <si>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</si>
  <si>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</si>
  <si>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</si>
  <si>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</si>
  <si>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</si>
  <si>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</si>
  <si>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</si>
  <si>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</si>
  <si>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</si>
  <si>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</si>
  <si>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</si>
  <si>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</si>
  <si>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</si>
  <si>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</si>
  <si>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</si>
  <si>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</si>
  <si>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</si>
  <si>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</si>
  <si>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</si>
  <si>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</si>
  <si>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</si>
  <si>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</si>
  <si>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</si>
  <si>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</si>
  <si>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</si>
  <si>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</si>
  <si>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</si>
  <si>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</si>
  <si>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</si>
  <si>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</si>
  <si>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</si>
  <si>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</si>
  <si>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</si>
  <si>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</si>
  <si>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</si>
  <si>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</si>
  <si>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</si>
  <si>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</si>
  <si>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</si>
  <si>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</si>
  <si>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</si>
  <si>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</si>
  <si>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</si>
  <si>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</si>
  <si>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</si>
  <si>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</si>
  <si>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</si>
  <si>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</si>
  <si>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</si>
  <si>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</si>
  <si>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</si>
  <si>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</si>
  <si>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</si>
  <si>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</si>
  <si>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</si>
  <si>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</si>
  <si>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</si>
  <si>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</si>
  <si>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</si>
  <si>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</si>
  <si>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</si>
  <si>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</si>
  <si>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</si>
  <si>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</si>
  <si>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</si>
  <si>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</si>
  <si>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</si>
  <si>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</si>
  <si>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</si>
  <si>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</si>
  <si>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</si>
  <si>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</si>
  <si>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</si>
  <si>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</si>
  <si>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</si>
  <si>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</si>
  <si>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</si>
  <si>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</si>
  <si>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</si>
  <si>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</si>
  <si>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</si>
  <si>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</si>
  <si>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</si>
  <si>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</si>
  <si>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</si>
  <si>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</si>
  <si>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</si>
  <si>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</si>
  <si>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</si>
  <si>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</si>
  <si>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</si>
  <si>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</si>
  <si>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</si>
  <si>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</si>
  <si>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</si>
  <si>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</si>
  <si>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</si>
  <si>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</si>
  <si>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</si>
  <si>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</si>
  <si>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</si>
  <si>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</si>
  <si>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</si>
  <si>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</si>
  <si>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</si>
  <si>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</si>
  <si>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</si>
  <si>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</si>
  <si>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</si>
  <si>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</si>
  <si>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</si>
  <si>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</si>
  <si>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</si>
  <si>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</si>
  <si>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</si>
  <si>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</si>
  <si>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</si>
  <si>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</si>
  <si>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</si>
  <si>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</si>
  <si>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</si>
  <si>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</si>
  <si>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</si>
  <si>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</si>
  <si>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</si>
  <si>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</si>
  <si>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</si>
  <si>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</si>
  <si>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</si>
  <si>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</si>
  <si>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</si>
  <si>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</si>
  <si>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</si>
  <si>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</si>
  <si>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</si>
  <si>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</si>
  <si>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</si>
  <si>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</si>
  <si>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</si>
  <si>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</si>
  <si>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</si>
  <si>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</si>
  <si>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</si>
  <si>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</si>
  <si>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</si>
  <si>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</si>
  <si>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</si>
  <si>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</si>
  <si>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</si>
  <si>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</si>
  <si>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</si>
  <si>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</si>
  <si>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</si>
  <si>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2021-13-10000239</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</si>
  <si>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</si>
  <si>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701820070033</t>
  </si>
  <si>
    <t xml:space="preserve">MARIA ALEJANDRA COTUA TORRES </t>
  </si>
  <si>
    <t>MARIA ALEJANDRA COTUA TORRES</t>
  </si>
  <si>
    <t>CALLE 22 Nº 13E - 04 SINCELEJO</t>
  </si>
  <si>
    <t>3107476088</t>
  </si>
  <si>
    <t>BRINDAR ATENCION A LA PRIMERA INFANCIA, NIÑOS, NIÑAS MENORES DE SEIS (06) AÑOS DE EDAD, DE FAMILIAS EN SITUACION DE VULNERABILIDAD ECONOMICA, SOCIAL, CULTURAL, NUTRICIONAL Y PSICOAFECTIVA, ATRAVES DE LOS HOGARES COMUNITARIOS DE BIENESTAR MODALIDAD 0-7 AÑOS, PRIORITARIAMENTE  EN SITUACION DE DESPLAZAMIENTO; APOYAR LAS FAMILIAS EN DESARROLLO  CON MUJERES GESTANTES, MADRES LACTANTES Y NIÑOS Y NIÑAS MENORES  DE DOS AÑOS DE EDAD QUE SE ENCUENTRAN EN VULNERABILIDAD PSICOAFECTIVA, NUTRICIONAL, ECONOMICA Y SOCIAL  PRIORITARIAMENTE EN SITUACION DE DESPLAZAMIENTO.</t>
  </si>
  <si>
    <t>701820090134</t>
  </si>
  <si>
    <t>701820100143</t>
  </si>
  <si>
    <t>701820110144</t>
  </si>
  <si>
    <t>701820120118</t>
  </si>
  <si>
    <t>BRINDAR ATENCION A LA PRIMERA INFANCIA, NIÑOS, NIÑAS MENORES DE CINCO (05) AÑOS DE EDAD, DE FAMILIAS EN SITUACION DE VULNERABILIDAD ECONOMICA, SOCIAL, CULTURAL, NUTRICIONAL Y PSICOAFECTIVA, ATRAVES DE LOS HOGARES COMUNITARIOS DE BIENESTAR MODALIDAD 0-5 AÑOS, EN LAS SIGUIENTES FORMAS DE ATENCION: FAMILIARES, MULTIPLES, GRUPALES Y EN LA MODALIDAD FAMI, APOYAR LA FAMILIA EN DESARROLLO MUJERES GESTANTES, MADRES LACTANTES Y NIÑOS Y NIÑAS MENORES  DE DOS AÑOS QUE SE ENCUENTRAN EN VULNERABILIDAD PSICOAFECTIVA, NUTRICIONAL, ECONOMICA Y SOCIAL.</t>
  </si>
  <si>
    <t>701820130108</t>
  </si>
  <si>
    <t>BRINDAR ATENCION A LA PRIMERA INFANCIA, NIÑOS, NIÑAS MENORES DE CINCO (05) AÑOS DE EDAD, DE FAMILIAS EN SITUACION DE VULNERABILIDAD ATRAVES DE LOS HOGARES COMUNITARIOS DE BIENESTA, EN LAS SIGUIENTES FORMAS DE ATENCION: FAMILIARES, MULTIPLES, GRUPALES, JARDIN SOCIAL, EMPRESARIALES EN LA MODALIDAD FAMI, DE CONFORMIDAD CON LOS LINEAMIENTOS, ESTANDARES Y DIRECTRICES QUE EL ICBF EXPIDA PARA LAS MISMAS.</t>
  </si>
  <si>
    <t>701820140135</t>
  </si>
  <si>
    <t>ATENDER A LA PRIMERA INFANCIA EN EL MARCO DE LA ESTRATEGIA DE CERO A SIEMPRE ESPECIFICATIVAMENTE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JARDINES SOCIALES Y EN LA MODALIDAD FAMI.</t>
  </si>
  <si>
    <t>70-0111-2015</t>
  </si>
  <si>
    <t>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DERIVADOS DE LA ENTREGA DE APORTE DEL ICBF A LA ENTIDAD ADMINISTRADORA DE SERVICIO EN LA MODALIDAD DE HOGARES COMUNITARIOS DE BIENESTAR EN LAS SIGUIENTES FORMAS DE ATENCION FAMILIARES, MULTIPLES, GRUPALES, EMPRESARIALES, JARDINES SOCIALES Y EN LA MODALIDAD FAMI.</t>
  </si>
  <si>
    <t>70-0526-2016</t>
  </si>
  <si>
    <t>ATENDER A LA PRIMERA INFANCIA EN EL MARCO DE LA ESTRATEGIA DE CERO A SIEMPRE ESPECIFICAMENTE A LOS NIÑOS, NIÑAS MENORES DE CINCO (05) AÑOS DE FAMILIAS EN SITUACION DE VULNERABILIDAD DE CONFORMIDAD CON LAS DIRECTRICES LINEAMIENTOS Y PARAMETROS ESTABLECIDOS POR EL ICBF, EN LAS SIGUIENTES FORMAS DE ATENCION: HOGARES COMUNITARIOS DE BIENESTAR TRADICIONALES, FAMILIARES, MULTIPLES, AGRUPADOS, EMPRESARIALES, JARDINES, FAMI Y HOGARES COMUNITARIOS INTEGRALES.</t>
  </si>
  <si>
    <t>70-0403-2018</t>
  </si>
  <si>
    <t>PRESTAR LOS SERVICIOS: HOGARES COMUNITARIOS  DE BIENESTAR TRADICIONALES FAMILIAR DE CONFORMIDAD CON LAS DIRECTRICES, LINEAMIENTOS Y PARAMETROS ESTABLECIDOS POR EL ICBF , EN ARMONIA CON LA POLITICA DE ESTADO PARA EL DESARROLLO INTEGRAL A LA PRIMERA INFANCIA DE CERO A SIEMPRE.</t>
  </si>
  <si>
    <t>70-0279-2019</t>
  </si>
  <si>
    <t>PRESTAR LOS SERVICIOS: HOGARES COMUNITARIOS  DE BIENESTAR, DE CONFORMIDAD CON LAS DIRECTRICES, LINEAMIENTOS Y PARAMETROS ESTABLECIDOS POR EL ICBF , EN ARMONIA CON LA POLITICA DE ESTADO PARA EL DESARROLLO INTEGRAL A LA PRIMERA INFANCIA DE CERO A SIEMPRE.</t>
  </si>
  <si>
    <t>CENTRO INFANTIL EUCARISTICO SAN RAFAEL</t>
  </si>
  <si>
    <t>005-2015</t>
  </si>
  <si>
    <t>PRESTAR EL SERVICIO DE ATENCION A NIÑOS, NIÑAS MENORES DE CINCO AÑOS, CON EL FIN DE PROMOVER EL DESARROLLO INTEGRAL DE LA PRIMERA INFANCIA.</t>
  </si>
  <si>
    <t>0011-2017</t>
  </si>
  <si>
    <t>fundacionmisraicez@gmail.com</t>
  </si>
  <si>
    <t>015-28-01-2008</t>
  </si>
  <si>
    <t>CABILDO TERRITORIAL INDIGENA ZENU DE SAMPUES Y SUCRE</t>
  </si>
  <si>
    <t>DESARROLLO DEL PROGRAMA DE EDUCACION A LA PRIMERA INFANCIA EN LAS FAMILIAS DEL CABILDO MENOR DE ACHIOTE EN LA MODALIDAD PROPIA Y CALIFICACION DEL INTELECTO, ACOMPAÑAMIENTO Y ORIENTACION DE PENSAMIENTOS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</si>
</sst>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N49" sqref="N49:O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823001970</v>
      </c>
      <c r="C20" s="5"/>
      <c r="D20" s="73"/>
      <c r="E20" s="5"/>
      <c r="F20" s="5"/>
      <c r="G20" s="5"/>
      <c r="H20" s="185"/>
      <c r="I20" s="148" t="s">
        <v>208</v>
      </c>
      <c r="J20" s="149" t="s">
        <v>237</v>
      </c>
      <c r="K20" s="150">
        <v>1319456178</v>
      </c>
      <c r="L20" s="151"/>
      <c r="M20" s="151">
        <v>44561</v>
      </c>
      <c r="N20" s="134">
        <f>+(M20-L20)/30</f>
        <v>1485.3666666666666</v>
      </c>
      <c r="O20" s="137"/>
      <c r="U20" s="133"/>
      <c r="V20" s="105">
        <f ca="1">NOW()</f>
        <v>44194.651618634256</v>
      </c>
      <c r="W20" s="105">
        <f ca="1">NOW()</f>
        <v>44194.651618634256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COMITE INTERGREMIAL COMUNITARIO CIC MUNICIPIO DE SAN PEDRO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2678</v>
      </c>
      <c r="E48" s="144">
        <v>39115</v>
      </c>
      <c r="F48" s="144">
        <v>39447</v>
      </c>
      <c r="G48" s="159">
        <f>IF(AND(E48&lt;&gt;"",F48&lt;&gt;""),((F48-E48)/30),"")</f>
        <v>11.066666666666666</v>
      </c>
      <c r="H48" s="114" t="s">
        <v>2683</v>
      </c>
      <c r="I48" s="113" t="s">
        <v>453</v>
      </c>
      <c r="J48" s="113" t="s">
        <v>982</v>
      </c>
      <c r="K48" s="116">
        <v>123000</v>
      </c>
      <c r="L48" s="115" t="s">
        <v>1148</v>
      </c>
      <c r="M48" s="117">
        <v>1</v>
      </c>
      <c r="N48" s="115" t="s">
        <v>27</v>
      </c>
      <c r="O48" s="115" t="s">
        <v>1148</v>
      </c>
      <c r="P48" s="78"/>
    </row>
    <row r="49" spans="1:16" s="6" customFormat="1" ht="24.75" customHeight="1" x14ac:dyDescent="0.25">
      <c r="A49" s="142">
        <v>2</v>
      </c>
      <c r="B49" s="111" t="s">
        <v>2707</v>
      </c>
      <c r="C49" s="112" t="s">
        <v>32</v>
      </c>
      <c r="D49" s="110" t="s">
        <v>2706</v>
      </c>
      <c r="E49" s="144">
        <v>39475</v>
      </c>
      <c r="F49" s="144">
        <v>39813</v>
      </c>
      <c r="G49" s="159">
        <f t="shared" ref="G49:G50" si="2">IF(AND(E49&lt;&gt;"",F49&lt;&gt;""),((F49-E49)/30),"")</f>
        <v>11.266666666666667</v>
      </c>
      <c r="H49" s="114" t="s">
        <v>2708</v>
      </c>
      <c r="I49" s="113" t="s">
        <v>453</v>
      </c>
      <c r="J49" s="113" t="s">
        <v>977</v>
      </c>
      <c r="K49" s="116">
        <v>14500000</v>
      </c>
      <c r="L49" s="115" t="s">
        <v>1148</v>
      </c>
      <c r="M49" s="117">
        <v>1</v>
      </c>
      <c r="N49" s="115" t="s">
        <v>2634</v>
      </c>
      <c r="O49" s="115" t="s">
        <v>1148</v>
      </c>
      <c r="P49" s="78"/>
    </row>
    <row r="50" spans="1:16" s="6" customFormat="1" ht="24.75" customHeight="1" x14ac:dyDescent="0.25">
      <c r="A50" s="142">
        <v>3</v>
      </c>
      <c r="B50" s="121" t="s">
        <v>2664</v>
      </c>
      <c r="C50" s="112" t="s">
        <v>31</v>
      </c>
      <c r="D50" s="120" t="s">
        <v>2684</v>
      </c>
      <c r="E50" s="144">
        <v>39846</v>
      </c>
      <c r="F50" s="144">
        <v>40209</v>
      </c>
      <c r="G50" s="159">
        <f t="shared" si="2"/>
        <v>12.1</v>
      </c>
      <c r="H50" s="121" t="s">
        <v>2683</v>
      </c>
      <c r="I50" s="120" t="s">
        <v>453</v>
      </c>
      <c r="J50" s="120" t="s">
        <v>982</v>
      </c>
      <c r="K50" s="122">
        <v>139820806</v>
      </c>
      <c r="L50" s="115" t="s">
        <v>1148</v>
      </c>
      <c r="M50" s="117">
        <v>1</v>
      </c>
      <c r="N50" s="115" t="s">
        <v>27</v>
      </c>
      <c r="O50" s="115" t="s">
        <v>1148</v>
      </c>
      <c r="P50" s="78"/>
    </row>
    <row r="51" spans="1:16" s="6" customFormat="1" ht="24.75" customHeight="1" outlineLevel="1" x14ac:dyDescent="0.25">
      <c r="A51" s="142">
        <v>4</v>
      </c>
      <c r="B51" s="121" t="s">
        <v>2664</v>
      </c>
      <c r="C51" s="112" t="s">
        <v>31</v>
      </c>
      <c r="D51" s="120" t="s">
        <v>2685</v>
      </c>
      <c r="E51" s="144">
        <v>40211</v>
      </c>
      <c r="F51" s="144">
        <v>40543</v>
      </c>
      <c r="G51" s="159">
        <f t="shared" ref="G51:G107" si="3">IF(AND(E51&lt;&gt;"",F51&lt;&gt;""),((F51-E51)/30),"")</f>
        <v>11.066666666666666</v>
      </c>
      <c r="H51" s="121" t="s">
        <v>2683</v>
      </c>
      <c r="I51" s="120" t="s">
        <v>453</v>
      </c>
      <c r="J51" s="120" t="s">
        <v>982</v>
      </c>
      <c r="K51" s="122">
        <v>145210660</v>
      </c>
      <c r="L51" s="115" t="s">
        <v>1148</v>
      </c>
      <c r="M51" s="117">
        <v>1</v>
      </c>
      <c r="N51" s="115" t="s">
        <v>27</v>
      </c>
      <c r="O51" s="115" t="s">
        <v>1148</v>
      </c>
      <c r="P51" s="78"/>
    </row>
    <row r="52" spans="1:16" s="7" customFormat="1" ht="24.75" customHeight="1" outlineLevel="1" x14ac:dyDescent="0.25">
      <c r="A52" s="143">
        <v>5</v>
      </c>
      <c r="B52" s="121" t="s">
        <v>2664</v>
      </c>
      <c r="C52" s="112" t="s">
        <v>31</v>
      </c>
      <c r="D52" s="120" t="s">
        <v>2686</v>
      </c>
      <c r="E52" s="144">
        <v>40576</v>
      </c>
      <c r="F52" s="144">
        <v>40908</v>
      </c>
      <c r="G52" s="159">
        <f t="shared" si="3"/>
        <v>11.066666666666666</v>
      </c>
      <c r="H52" s="121" t="s">
        <v>2683</v>
      </c>
      <c r="I52" s="120" t="s">
        <v>453</v>
      </c>
      <c r="J52" s="120" t="s">
        <v>982</v>
      </c>
      <c r="K52" s="122">
        <v>151685111</v>
      </c>
      <c r="L52" s="115" t="s">
        <v>1148</v>
      </c>
      <c r="M52" s="117">
        <v>1</v>
      </c>
      <c r="N52" s="115" t="s">
        <v>27</v>
      </c>
      <c r="O52" s="115" t="s">
        <v>1148</v>
      </c>
      <c r="P52" s="79"/>
    </row>
    <row r="53" spans="1:16" s="7" customFormat="1" ht="24.75" customHeight="1" outlineLevel="1" x14ac:dyDescent="0.25">
      <c r="A53" s="143">
        <v>6</v>
      </c>
      <c r="B53" s="121" t="s">
        <v>2664</v>
      </c>
      <c r="C53" s="112" t="s">
        <v>31</v>
      </c>
      <c r="D53" s="120" t="s">
        <v>2687</v>
      </c>
      <c r="E53" s="144">
        <v>40941</v>
      </c>
      <c r="F53" s="144">
        <v>41273</v>
      </c>
      <c r="G53" s="159">
        <f t="shared" si="3"/>
        <v>11.066666666666666</v>
      </c>
      <c r="H53" s="121" t="s">
        <v>2688</v>
      </c>
      <c r="I53" s="120" t="s">
        <v>453</v>
      </c>
      <c r="J53" s="120" t="s">
        <v>982</v>
      </c>
      <c r="K53" s="122">
        <v>246881453</v>
      </c>
      <c r="L53" s="115" t="s">
        <v>1148</v>
      </c>
      <c r="M53" s="117">
        <v>1</v>
      </c>
      <c r="N53" s="115" t="s">
        <v>2634</v>
      </c>
      <c r="O53" s="115" t="s">
        <v>26</v>
      </c>
      <c r="P53" s="79"/>
    </row>
    <row r="54" spans="1:16" s="7" customFormat="1" ht="24.75" customHeight="1" outlineLevel="1" x14ac:dyDescent="0.25">
      <c r="A54" s="143">
        <v>7</v>
      </c>
      <c r="B54" s="121" t="s">
        <v>2664</v>
      </c>
      <c r="C54" s="112" t="s">
        <v>31</v>
      </c>
      <c r="D54" s="120" t="s">
        <v>2689</v>
      </c>
      <c r="E54" s="144">
        <v>41307</v>
      </c>
      <c r="F54" s="144">
        <v>41639</v>
      </c>
      <c r="G54" s="159">
        <f t="shared" si="3"/>
        <v>11.066666666666666</v>
      </c>
      <c r="H54" s="121" t="s">
        <v>2690</v>
      </c>
      <c r="I54" s="120" t="s">
        <v>453</v>
      </c>
      <c r="J54" s="120" t="s">
        <v>982</v>
      </c>
      <c r="K54" s="122">
        <v>277246280</v>
      </c>
      <c r="L54" s="115" t="s">
        <v>1148</v>
      </c>
      <c r="M54" s="117">
        <v>1</v>
      </c>
      <c r="N54" s="115" t="s">
        <v>27</v>
      </c>
      <c r="O54" s="115" t="s">
        <v>26</v>
      </c>
      <c r="P54" s="79"/>
    </row>
    <row r="55" spans="1:16" s="7" customFormat="1" ht="24.75" customHeight="1" outlineLevel="1" x14ac:dyDescent="0.25">
      <c r="A55" s="143">
        <v>8</v>
      </c>
      <c r="B55" s="121" t="s">
        <v>2664</v>
      </c>
      <c r="C55" s="112" t="s">
        <v>31</v>
      </c>
      <c r="D55" s="120" t="s">
        <v>2691</v>
      </c>
      <c r="E55" s="144">
        <v>41663</v>
      </c>
      <c r="F55" s="144">
        <v>42034</v>
      </c>
      <c r="G55" s="159">
        <f t="shared" si="3"/>
        <v>12.366666666666667</v>
      </c>
      <c r="H55" s="121" t="s">
        <v>2692</v>
      </c>
      <c r="I55" s="120" t="s">
        <v>453</v>
      </c>
      <c r="J55" s="120" t="s">
        <v>982</v>
      </c>
      <c r="K55" s="118">
        <v>375862819</v>
      </c>
      <c r="L55" s="115" t="s">
        <v>1148</v>
      </c>
      <c r="M55" s="117">
        <v>1</v>
      </c>
      <c r="N55" s="115" t="s">
        <v>27</v>
      </c>
      <c r="O55" s="115" t="s">
        <v>26</v>
      </c>
      <c r="P55" s="79"/>
    </row>
    <row r="56" spans="1:16" s="7" customFormat="1" ht="24.75" customHeight="1" outlineLevel="1" x14ac:dyDescent="0.25">
      <c r="A56" s="143">
        <v>9</v>
      </c>
      <c r="B56" s="121" t="s">
        <v>2664</v>
      </c>
      <c r="C56" s="112" t="s">
        <v>31</v>
      </c>
      <c r="D56" s="120" t="s">
        <v>2693</v>
      </c>
      <c r="E56" s="144">
        <v>42040</v>
      </c>
      <c r="F56" s="144">
        <v>42369</v>
      </c>
      <c r="G56" s="159">
        <f t="shared" si="3"/>
        <v>10.966666666666667</v>
      </c>
      <c r="H56" s="121" t="s">
        <v>2694</v>
      </c>
      <c r="I56" s="120" t="s">
        <v>453</v>
      </c>
      <c r="J56" s="120" t="s">
        <v>982</v>
      </c>
      <c r="K56" s="118">
        <v>346691687</v>
      </c>
      <c r="L56" s="115" t="s">
        <v>1148</v>
      </c>
      <c r="M56" s="117">
        <v>1</v>
      </c>
      <c r="N56" s="115" t="s">
        <v>2634</v>
      </c>
      <c r="O56" s="115" t="s">
        <v>26</v>
      </c>
      <c r="P56" s="79"/>
    </row>
    <row r="57" spans="1:16" s="7" customFormat="1" ht="24.75" customHeight="1" outlineLevel="1" x14ac:dyDescent="0.25">
      <c r="A57" s="143">
        <v>10</v>
      </c>
      <c r="B57" s="121" t="s">
        <v>2701</v>
      </c>
      <c r="C57" s="65" t="s">
        <v>32</v>
      </c>
      <c r="D57" s="120" t="s">
        <v>2702</v>
      </c>
      <c r="E57" s="144">
        <v>42014</v>
      </c>
      <c r="F57" s="144">
        <v>42735</v>
      </c>
      <c r="G57" s="159">
        <f t="shared" si="3"/>
        <v>24.033333333333335</v>
      </c>
      <c r="H57" s="121" t="s">
        <v>2703</v>
      </c>
      <c r="I57" s="120" t="s">
        <v>208</v>
      </c>
      <c r="J57" s="120" t="s">
        <v>237</v>
      </c>
      <c r="K57" s="118">
        <v>7123220</v>
      </c>
      <c r="L57" s="65" t="s">
        <v>1148</v>
      </c>
      <c r="M57" s="67">
        <v>1</v>
      </c>
      <c r="N57" s="65" t="s">
        <v>27</v>
      </c>
      <c r="O57" s="65" t="s">
        <v>1148</v>
      </c>
      <c r="P57" s="79"/>
    </row>
    <row r="58" spans="1:16" s="7" customFormat="1" ht="24.75" customHeight="1" outlineLevel="1" x14ac:dyDescent="0.25">
      <c r="A58" s="143">
        <v>11</v>
      </c>
      <c r="B58" s="121" t="s">
        <v>2664</v>
      </c>
      <c r="C58" s="65" t="s">
        <v>31</v>
      </c>
      <c r="D58" s="120" t="s">
        <v>2695</v>
      </c>
      <c r="E58" s="144">
        <v>42675</v>
      </c>
      <c r="F58" s="144">
        <v>43312</v>
      </c>
      <c r="G58" s="159">
        <f t="shared" si="3"/>
        <v>21.233333333333334</v>
      </c>
      <c r="H58" s="121" t="s">
        <v>2696</v>
      </c>
      <c r="I58" s="120" t="s">
        <v>453</v>
      </c>
      <c r="J58" s="120" t="s">
        <v>982</v>
      </c>
      <c r="K58" s="122">
        <v>731106544</v>
      </c>
      <c r="L58" s="65" t="s">
        <v>1148</v>
      </c>
      <c r="M58" s="67">
        <v>1</v>
      </c>
      <c r="N58" s="65" t="s">
        <v>2634</v>
      </c>
      <c r="O58" s="65" t="s">
        <v>26</v>
      </c>
      <c r="P58" s="79"/>
    </row>
    <row r="59" spans="1:16" s="7" customFormat="1" ht="24.75" customHeight="1" outlineLevel="1" x14ac:dyDescent="0.25">
      <c r="A59" s="143">
        <v>12</v>
      </c>
      <c r="B59" s="121" t="s">
        <v>2701</v>
      </c>
      <c r="C59" s="65" t="s">
        <v>32</v>
      </c>
      <c r="D59" s="120" t="s">
        <v>2704</v>
      </c>
      <c r="E59" s="144">
        <v>42750</v>
      </c>
      <c r="F59" s="144">
        <v>43099</v>
      </c>
      <c r="G59" s="159">
        <f t="shared" si="3"/>
        <v>11.633333333333333</v>
      </c>
      <c r="H59" s="121" t="s">
        <v>2703</v>
      </c>
      <c r="I59" s="120" t="s">
        <v>208</v>
      </c>
      <c r="J59" s="120" t="s">
        <v>237</v>
      </c>
      <c r="K59" s="122">
        <v>3851125</v>
      </c>
      <c r="L59" s="65" t="s">
        <v>1148</v>
      </c>
      <c r="M59" s="67">
        <v>1</v>
      </c>
      <c r="N59" s="65" t="s">
        <v>2634</v>
      </c>
      <c r="O59" s="65" t="s">
        <v>1148</v>
      </c>
      <c r="P59" s="79"/>
    </row>
    <row r="60" spans="1:16" s="7" customFormat="1" ht="24.75" customHeight="1" outlineLevel="1" x14ac:dyDescent="0.25">
      <c r="A60" s="143">
        <v>13</v>
      </c>
      <c r="B60" s="121" t="s">
        <v>2664</v>
      </c>
      <c r="C60" s="65" t="s">
        <v>31</v>
      </c>
      <c r="D60" s="120" t="s">
        <v>2697</v>
      </c>
      <c r="E60" s="144">
        <v>43141</v>
      </c>
      <c r="F60" s="144">
        <v>43799</v>
      </c>
      <c r="G60" s="159">
        <f t="shared" si="3"/>
        <v>21.933333333333334</v>
      </c>
      <c r="H60" s="121" t="s">
        <v>2698</v>
      </c>
      <c r="I60" s="120" t="s">
        <v>453</v>
      </c>
      <c r="J60" s="120" t="s">
        <v>982</v>
      </c>
      <c r="K60" s="122">
        <v>482459247</v>
      </c>
      <c r="L60" s="65" t="s">
        <v>1148</v>
      </c>
      <c r="M60" s="67">
        <v>1</v>
      </c>
      <c r="N60" s="65" t="s">
        <v>2634</v>
      </c>
      <c r="O60" s="65" t="s">
        <v>1148</v>
      </c>
      <c r="P60" s="79"/>
    </row>
    <row r="61" spans="1:16" s="7" customFormat="1" ht="24.75" customHeight="1" outlineLevel="1" x14ac:dyDescent="0.25">
      <c r="A61" s="143">
        <v>14</v>
      </c>
      <c r="B61" s="121" t="s">
        <v>2664</v>
      </c>
      <c r="C61" s="65" t="s">
        <v>31</v>
      </c>
      <c r="D61" s="120" t="s">
        <v>2699</v>
      </c>
      <c r="E61" s="144">
        <v>43799</v>
      </c>
      <c r="F61" s="144">
        <v>43890</v>
      </c>
      <c r="G61" s="159">
        <f t="shared" si="3"/>
        <v>3.0333333333333332</v>
      </c>
      <c r="H61" s="121" t="s">
        <v>2700</v>
      </c>
      <c r="I61" s="120" t="s">
        <v>453</v>
      </c>
      <c r="J61" s="120" t="s">
        <v>982</v>
      </c>
      <c r="K61" s="122">
        <v>130707343</v>
      </c>
      <c r="L61" s="65" t="s">
        <v>1148</v>
      </c>
      <c r="M61" s="67">
        <v>1</v>
      </c>
      <c r="N61" s="65" t="s">
        <v>2634</v>
      </c>
      <c r="O61" s="65" t="s">
        <v>1148</v>
      </c>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0.02</v>
      </c>
      <c r="G179" s="164">
        <f>IF(F179&gt;0,SUM(E179+F179),"")</f>
        <v>0.04</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52778247.120000005</v>
      </c>
      <c r="F185" s="92"/>
      <c r="G185" s="93"/>
      <c r="H185" s="88"/>
      <c r="I185" s="90" t="s">
        <v>2627</v>
      </c>
      <c r="J185" s="165">
        <f>+SUM(M179:M183)</f>
        <v>0.02</v>
      </c>
      <c r="K185" s="201" t="s">
        <v>2628</v>
      </c>
      <c r="L185" s="201"/>
      <c r="M185" s="94">
        <f>+J185*(SUM(K20:K35))</f>
        <v>26389123.560000002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41849</v>
      </c>
      <c r="D193" s="5"/>
      <c r="E193" s="125">
        <v>1642</v>
      </c>
      <c r="F193" s="5"/>
      <c r="G193" s="5"/>
      <c r="H193" s="146" t="s">
        <v>2679</v>
      </c>
      <c r="J193" s="5"/>
      <c r="K193" s="126">
        <v>39115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2681</v>
      </c>
      <c r="L211" s="21"/>
      <c r="M211" s="21"/>
      <c r="N211" s="21"/>
      <c r="O211" s="8"/>
    </row>
    <row r="212" spans="1:15" x14ac:dyDescent="0.25">
      <c r="A212" s="9"/>
      <c r="B212" s="27" t="s">
        <v>2619</v>
      </c>
      <c r="C212" s="146" t="s">
        <v>2680</v>
      </c>
      <c r="D212" s="21"/>
      <c r="G212" s="27" t="s">
        <v>2621</v>
      </c>
      <c r="H212" s="147" t="s">
        <v>2682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2020-12-29T20:38:31Z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