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ARANJO\OneDrive\Escritorio\Invitación 2021-2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<sst xmlns="http://schemas.openxmlformats.org/spreadsheetml/2006/main" count="3120" uniqueCount="2698">
  <si>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</si>
  <si>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</si>
  <si>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</si>
  <si>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</si>
  <si>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</si>
  <si>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</si>
  <si>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</si>
  <si>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</si>
  <si>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</si>
  <si>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</si>
  <si>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</si>
  <si>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</si>
  <si>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</si>
  <si>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</si>
  <si>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</si>
  <si>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</si>
  <si>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</si>
  <si>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</si>
  <si>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</si>
  <si>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</si>
  <si>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</si>
  <si>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</si>
  <si>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</si>
  <si>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</si>
  <si>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</si>
  <si>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</si>
  <si>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</si>
  <si>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</si>
  <si>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</si>
  <si>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</si>
  <si>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</si>
  <si>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</si>
  <si>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</si>
  <si>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</si>
  <si>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</si>
  <si>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</si>
  <si>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</si>
  <si>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</si>
  <si>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</si>
  <si>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</si>
  <si>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</si>
  <si>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</si>
  <si>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</si>
  <si>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</si>
  <si>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</si>
  <si>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</si>
  <si>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</si>
  <si>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</si>
  <si>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</si>
  <si>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</si>
  <si>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</si>
  <si>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</si>
  <si>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</si>
  <si>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</si>
  <si>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</si>
  <si>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</si>
  <si>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</si>
  <si>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</si>
  <si>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</si>
  <si>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</si>
  <si>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</si>
  <si>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</si>
  <si>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</si>
  <si>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</si>
  <si>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</si>
  <si>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</si>
  <si>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</si>
  <si>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</si>
  <si>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</si>
  <si>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</si>
  <si>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</si>
  <si>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</si>
  <si>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</si>
  <si>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</si>
  <si>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</si>
  <si>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</si>
  <si>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</si>
  <si>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</si>
  <si>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</si>
  <si>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</si>
  <si>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</si>
  <si>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</si>
  <si>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</si>
  <si>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</si>
  <si>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</si>
  <si>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</si>
  <si>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</si>
  <si>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</si>
  <si>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</si>
  <si>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</si>
  <si>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</si>
  <si>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</si>
  <si>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</si>
  <si>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</si>
  <si>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</si>
  <si>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</si>
  <si>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</si>
  <si>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</si>
  <si>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</si>
  <si>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</si>
  <si>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</si>
  <si>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</si>
  <si>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</si>
  <si>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</si>
  <si>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</si>
  <si>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</si>
  <si>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</si>
  <si>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</si>
  <si>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</si>
  <si>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</si>
  <si>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</si>
  <si>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</si>
  <si>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</si>
  <si>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</si>
  <si>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</si>
  <si>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</si>
  <si>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</si>
  <si>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</si>
  <si>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</si>
  <si>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</si>
  <si>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</si>
  <si>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</si>
  <si>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</si>
  <si>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</si>
  <si>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</si>
  <si>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</si>
  <si>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</si>
  <si>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</si>
  <si>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</si>
  <si>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</si>
  <si>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</si>
  <si>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</si>
  <si>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</si>
  <si>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</si>
  <si>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</si>
  <si>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</si>
  <si>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</si>
  <si>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</si>
  <si>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</si>
  <si>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</si>
  <si>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</si>
  <si>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</si>
  <si>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</si>
  <si>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</si>
  <si>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</si>
  <si>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</si>
  <si>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</si>
  <si>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</si>
  <si>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</si>
  <si>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</si>
  <si>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</si>
  <si>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</si>
  <si>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</si>
  <si>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</si>
  <si>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</si>
  <si>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</si>
  <si>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</si>
  <si>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</si>
  <si>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</si>
  <si>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</si>
  <si>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</si>
  <si>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</si>
  <si>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</si>
  <si>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</si>
  <si>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</si>
  <si>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</si>
  <si>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</si>
  <si>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</si>
  <si>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</si>
  <si>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</si>
  <si>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</si>
  <si>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</si>
  <si>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</si>
  <si>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</si>
  <si>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</si>
  <si>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</si>
  <si>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</si>
  <si>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</si>
  <si>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</si>
  <si>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</si>
  <si>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</si>
  <si>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</si>
  <si>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</si>
  <si>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</si>
  <si>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</si>
  <si>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</si>
  <si>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</si>
  <si>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</si>
  <si>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</si>
  <si>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</si>
  <si>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</si>
  <si>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</si>
  <si>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</si>
  <si>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</si>
  <si>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</si>
  <si>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</si>
  <si>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</si>
  <si>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</si>
  <si>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</si>
  <si>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</si>
  <si>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</si>
  <si>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</si>
  <si>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</si>
  <si>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</si>
  <si>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</si>
  <si>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</si>
  <si>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</si>
  <si>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</si>
  <si>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</si>
  <si>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</si>
  <si>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</si>
  <si>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</si>
  <si>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</si>
  <si>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</si>
  <si>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</si>
  <si>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</si>
  <si>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</si>
  <si>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</si>
  <si>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</si>
  <si>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</si>
  <si>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</si>
  <si>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</si>
  <si>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</si>
  <si>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</si>
  <si>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</si>
  <si>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</si>
  <si>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</si>
  <si>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</si>
  <si>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</si>
  <si>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</si>
  <si>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</si>
  <si>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</si>
  <si>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</si>
  <si>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</si>
  <si>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</si>
  <si>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</si>
  <si>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</si>
  <si>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</si>
  <si>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</si>
  <si>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</si>
  <si>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</si>
  <si>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</si>
  <si>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</si>
  <si>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</si>
  <si>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</si>
  <si>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</si>
  <si>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</si>
  <si>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</si>
  <si>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</si>
  <si>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</si>
  <si>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</si>
  <si>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</si>
  <si>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</si>
  <si>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</si>
  <si>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</si>
  <si>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</si>
  <si>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</si>
  <si>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</si>
  <si>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</si>
  <si>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</si>
  <si>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</si>
  <si>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</si>
  <si>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</si>
  <si>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</si>
  <si>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</si>
  <si>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</si>
  <si>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</si>
  <si>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</si>
  <si>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</si>
  <si>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</si>
  <si>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</si>
  <si>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</si>
  <si>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</si>
  <si>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</si>
  <si>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</si>
  <si>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</si>
  <si>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</si>
  <si>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</si>
  <si>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</si>
  <si>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</si>
  <si>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</si>
  <si>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</si>
  <si>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</si>
  <si>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</si>
  <si>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</si>
  <si>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</si>
  <si>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</si>
  <si>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</si>
  <si>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</si>
  <si>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</si>
  <si>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</si>
  <si>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</si>
  <si>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</si>
  <si>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</si>
  <si>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</si>
  <si>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</si>
  <si>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</si>
  <si>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</si>
  <si>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</si>
  <si>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</si>
  <si>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</si>
  <si>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</si>
  <si>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</si>
  <si>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</si>
  <si>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</si>
  <si>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</si>
  <si>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</si>
  <si>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</si>
  <si>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</si>
  <si>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</si>
  <si>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</si>
  <si>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</si>
  <si>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</si>
  <si>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</si>
  <si>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</si>
  <si>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</si>
  <si>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</si>
  <si>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</si>
  <si>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</si>
  <si>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</si>
  <si>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</si>
  <si>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</si>
  <si>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</si>
  <si>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</si>
  <si>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</si>
  <si>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</si>
  <si>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</si>
  <si>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</si>
  <si>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</si>
  <si>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</si>
  <si>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</si>
  <si>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</si>
  <si>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</si>
  <si>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</si>
  <si>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</si>
  <si>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</si>
  <si>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</si>
  <si>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</si>
  <si>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</si>
  <si>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</si>
  <si>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</si>
  <si>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</si>
  <si>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</si>
  <si>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</si>
  <si>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</si>
  <si>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</si>
  <si>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</si>
  <si>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</si>
  <si>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</si>
  <si>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</si>
  <si>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</si>
  <si>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</si>
  <si>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</si>
  <si>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</si>
  <si>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</si>
  <si>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</si>
  <si>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</si>
  <si>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</si>
  <si>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</si>
  <si>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</si>
  <si>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</si>
  <si>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</si>
  <si>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</si>
  <si>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</si>
  <si>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</si>
  <si>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</si>
  <si>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</si>
  <si>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</si>
  <si>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</si>
  <si>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</si>
  <si>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</si>
  <si>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</si>
  <si>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</si>
  <si>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</si>
  <si>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</si>
  <si>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</si>
  <si>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</si>
  <si>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</si>
  <si>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</si>
  <si>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</si>
  <si>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</si>
  <si>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</si>
  <si>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</si>
  <si>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</si>
  <si>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</si>
  <si>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</si>
  <si>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</si>
  <si>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</si>
  <si>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</si>
  <si>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</si>
  <si>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</si>
  <si>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</si>
  <si>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</si>
  <si>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</si>
  <si>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</si>
  <si>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</si>
  <si>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</si>
  <si>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</si>
  <si>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</si>
  <si>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</si>
  <si>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</si>
  <si>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</si>
  <si>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</si>
  <si>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</si>
  <si>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</si>
  <si>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</si>
  <si>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</si>
  <si>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</si>
  <si>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</si>
  <si>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</si>
  <si>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</si>
  <si>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</si>
  <si>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</si>
  <si>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</si>
  <si>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</si>
  <si>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</si>
  <si>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</si>
  <si>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</si>
  <si>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</si>
  <si>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</si>
  <si>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</si>
  <si>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</si>
  <si>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</si>
  <si>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</si>
  <si>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</si>
  <si>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</si>
  <si>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</si>
  <si>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</si>
  <si>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</si>
  <si>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</si>
  <si>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</si>
  <si>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</si>
  <si>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</si>
  <si>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</si>
  <si>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</si>
  <si>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</si>
  <si>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</si>
  <si>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</si>
  <si>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</si>
  <si>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</si>
  <si>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</si>
  <si>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</si>
  <si>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</si>
  <si>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</si>
  <si>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</si>
  <si>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</si>
  <si>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</si>
  <si>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</si>
  <si>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</si>
  <si>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</si>
  <si>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</si>
  <si>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</si>
  <si>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</si>
  <si>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</si>
  <si>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</si>
  <si>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</si>
  <si>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</si>
  <si>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</si>
  <si>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</si>
  <si>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</si>
  <si>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</si>
  <si>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</si>
  <si>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</si>
  <si>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</si>
  <si>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</si>
  <si>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</si>
  <si>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</si>
  <si>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</si>
  <si>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</si>
  <si>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</si>
  <si>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</si>
  <si>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</si>
  <si>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</si>
  <si>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</si>
  <si>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</si>
  <si>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</si>
  <si>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</si>
  <si>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</si>
  <si>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</si>
  <si>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</si>
  <si>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</si>
  <si>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</si>
  <si>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</si>
  <si>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</si>
  <si>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</si>
  <si>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</si>
  <si>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</si>
  <si>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</si>
  <si>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</si>
  <si>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</si>
  <si>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</si>
  <si>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</si>
  <si>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</si>
  <si>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</si>
  <si>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</si>
  <si>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</si>
  <si>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</si>
  <si>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</si>
  <si>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</si>
  <si>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</si>
  <si>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</si>
  <si>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</si>
  <si>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</si>
  <si>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</si>
  <si>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</si>
  <si>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</si>
  <si>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</si>
  <si>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</si>
  <si>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</si>
  <si>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</si>
  <si>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</si>
  <si>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</si>
  <si>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</si>
  <si>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</si>
  <si>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</si>
  <si>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</si>
  <si>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</si>
  <si>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</si>
  <si>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</si>
  <si>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</si>
  <si>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</si>
  <si>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</si>
  <si>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</si>
  <si>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</si>
  <si>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</si>
  <si>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</si>
  <si>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</si>
  <si>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</si>
  <si>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</si>
  <si>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</si>
  <si>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</si>
  <si>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</si>
  <si>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</si>
  <si>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</si>
  <si>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</si>
  <si>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</si>
  <si>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</si>
  <si>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</si>
  <si>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</si>
  <si>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</si>
  <si>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</si>
  <si>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</si>
  <si>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</si>
  <si>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</si>
  <si>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</si>
  <si>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</si>
  <si>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</si>
  <si>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</si>
  <si>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</si>
  <si>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</si>
  <si>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</si>
  <si>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</si>
  <si>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</si>
  <si>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</si>
  <si>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</si>
  <si>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</si>
  <si>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</si>
  <si>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</si>
  <si>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</si>
  <si>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</si>
  <si>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</si>
  <si>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</si>
  <si>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</si>
  <si>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</si>
  <si>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</si>
  <si>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</si>
  <si>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</si>
  <si>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</si>
  <si>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</si>
  <si>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</si>
  <si>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</si>
  <si>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</si>
  <si>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</si>
  <si>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</si>
  <si>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</si>
  <si>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</si>
  <si>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</si>
  <si>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</si>
  <si>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</si>
  <si>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</si>
  <si>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</si>
  <si>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</si>
  <si>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</si>
  <si>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</si>
  <si>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</si>
  <si>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</si>
  <si>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</si>
  <si>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</si>
  <si>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</si>
  <si>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</si>
  <si>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</si>
  <si>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</si>
  <si>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</si>
  <si>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</si>
  <si>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</si>
  <si>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</si>
  <si>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</si>
  <si>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</si>
  <si>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</si>
  <si>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</si>
  <si>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</si>
  <si>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</si>
  <si>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</si>
  <si>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</si>
  <si>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</si>
  <si>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</si>
  <si>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</si>
  <si>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</si>
  <si>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</si>
  <si>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</si>
  <si>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</si>
  <si>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</si>
  <si>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</si>
  <si>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</si>
  <si>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</si>
  <si>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</si>
  <si>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</si>
  <si>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</si>
  <si>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</si>
  <si>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</si>
  <si>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</si>
  <si>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</si>
  <si>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</si>
  <si>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</si>
  <si>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</si>
  <si>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</si>
  <si>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</si>
  <si>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</si>
  <si>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</si>
  <si>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</si>
  <si>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</si>
  <si>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</si>
  <si>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</si>
  <si>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</si>
  <si>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</si>
  <si>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</si>
  <si>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</si>
  <si>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</si>
  <si>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</si>
  <si>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</si>
  <si>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</si>
  <si>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</si>
  <si>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</si>
  <si>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</si>
  <si>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</si>
  <si>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</si>
  <si>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</si>
  <si>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</si>
  <si>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</si>
  <si>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</si>
  <si>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</si>
  <si>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</si>
  <si>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</si>
  <si>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</si>
  <si>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</si>
  <si>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</si>
  <si>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</si>
  <si>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</si>
  <si>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</si>
  <si>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</si>
  <si>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</si>
  <si>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</si>
  <si>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</si>
  <si>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</si>
  <si>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</si>
  <si>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</si>
  <si>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</si>
  <si>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</si>
  <si>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</si>
  <si>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</si>
  <si>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</si>
  <si>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</si>
  <si>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</si>
  <si>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</si>
  <si>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</si>
  <si>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</si>
  <si>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</si>
  <si>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</si>
  <si>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</si>
  <si>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</si>
  <si>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</si>
  <si>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</si>
  <si>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</si>
  <si>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</si>
  <si>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</si>
  <si>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</si>
  <si>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</si>
  <si>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</si>
  <si>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</si>
  <si>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</si>
  <si>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</si>
  <si>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</si>
  <si>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</si>
  <si>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</si>
  <si>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</si>
  <si>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</si>
  <si>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</si>
  <si>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</si>
  <si>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</si>
  <si>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</si>
  <si>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</si>
  <si>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</si>
  <si>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</si>
  <si>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</si>
  <si>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</si>
  <si>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</si>
  <si>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</si>
  <si>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</si>
  <si>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</si>
  <si>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</si>
  <si>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</si>
  <si>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</si>
  <si>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</si>
  <si>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</si>
  <si>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</si>
  <si>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</si>
  <si>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</si>
  <si>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</si>
  <si>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</si>
  <si>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</si>
  <si>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</si>
  <si>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</si>
  <si>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</si>
  <si>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</si>
  <si>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</si>
  <si>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</si>
  <si>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</si>
  <si>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</si>
  <si>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</si>
  <si>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</si>
  <si>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</si>
  <si>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</si>
  <si>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</si>
  <si>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</si>
  <si>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</si>
  <si>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</si>
  <si>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</si>
  <si>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</si>
  <si>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</si>
  <si>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</si>
  <si>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</si>
  <si>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</si>
  <si>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</si>
  <si>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</si>
  <si>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</si>
  <si>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</si>
  <si>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</si>
  <si>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</si>
  <si>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</si>
  <si>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</si>
  <si>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</si>
  <si>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</si>
  <si>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</si>
  <si>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</si>
  <si>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</si>
  <si>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</si>
  <si>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</si>
  <si>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</si>
  <si>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</si>
  <si>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</si>
  <si>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</si>
  <si>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</si>
  <si>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</si>
  <si>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</si>
  <si>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</si>
  <si>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</si>
  <si>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</si>
  <si>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</si>
  <si>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</si>
  <si>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</si>
  <si>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</si>
  <si>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</si>
  <si>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</si>
  <si>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</si>
  <si>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</si>
  <si>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</si>
  <si>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</si>
  <si>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</si>
  <si>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</si>
  <si>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</si>
  <si>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</si>
  <si>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</si>
  <si>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</si>
  <si>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</si>
  <si>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</si>
  <si>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</si>
  <si>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</si>
  <si>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</si>
  <si>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</si>
  <si>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</si>
  <si>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</si>
  <si>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</si>
  <si>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</si>
  <si>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</si>
  <si>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</si>
  <si>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</si>
  <si>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</si>
  <si>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</si>
  <si>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</si>
  <si>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</si>
  <si>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</si>
  <si>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</si>
  <si>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</si>
  <si>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</si>
  <si>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</si>
  <si>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</si>
  <si>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</si>
  <si>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</si>
  <si>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</si>
  <si>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</si>
  <si>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</si>
  <si>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</si>
  <si>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</si>
  <si>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</si>
  <si>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</si>
  <si>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</si>
  <si>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</si>
  <si>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</si>
  <si>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</si>
  <si>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</si>
  <si>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</si>
  <si>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</si>
  <si>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</si>
  <si>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</si>
  <si>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</si>
  <si>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</si>
  <si>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</si>
  <si>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</si>
  <si>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</si>
  <si>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</si>
  <si>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</si>
  <si>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</si>
  <si>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</si>
  <si>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</si>
  <si>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</si>
  <si>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</si>
  <si>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</si>
  <si>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</si>
  <si>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</si>
  <si>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</si>
  <si>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</si>
  <si>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</si>
  <si>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</si>
  <si>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</si>
  <si>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</si>
  <si>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</si>
  <si>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</si>
  <si>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</si>
  <si>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</si>
  <si>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</si>
  <si>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</si>
  <si>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</si>
  <si>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</si>
  <si>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</si>
  <si>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</si>
  <si>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</si>
  <si>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</si>
  <si>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</si>
  <si>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</si>
  <si>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</si>
  <si>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</si>
  <si>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</si>
  <si>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</si>
  <si>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</si>
  <si>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</si>
  <si>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</si>
  <si>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</si>
  <si>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</si>
  <si>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</si>
  <si>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</si>
  <si>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</si>
  <si>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</si>
  <si>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</si>
  <si>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</si>
  <si>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</si>
  <si>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</si>
  <si>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</si>
  <si>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</si>
  <si>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</si>
  <si>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</si>
  <si>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</si>
  <si>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</si>
  <si>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</si>
  <si>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</si>
  <si>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</si>
  <si>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</si>
  <si>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</si>
  <si>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</si>
  <si>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</si>
  <si>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</si>
  <si>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</si>
  <si>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</si>
  <si>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</si>
  <si>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</si>
  <si>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</si>
  <si>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</si>
  <si>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</si>
  <si>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</si>
  <si>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</si>
  <si>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</si>
  <si>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</si>
  <si>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</si>
  <si>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</si>
  <si>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</si>
  <si>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</si>
  <si>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</si>
  <si>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</si>
  <si>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</si>
  <si>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</si>
  <si>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</si>
  <si>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</si>
  <si>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</si>
  <si>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</si>
  <si>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</si>
  <si>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</si>
  <si>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</si>
  <si>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</si>
  <si>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</si>
  <si>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</si>
  <si>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</si>
  <si>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</si>
  <si>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</si>
  <si>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</si>
  <si>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</si>
  <si>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</si>
  <si>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</si>
  <si>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</si>
  <si>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</si>
  <si>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</si>
  <si>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</si>
  <si>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</si>
  <si>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</si>
  <si>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</si>
  <si>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</si>
  <si>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</si>
  <si>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</si>
  <si>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</si>
  <si>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</si>
  <si>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</si>
  <si>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</si>
  <si>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</si>
  <si>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</si>
  <si>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</si>
  <si>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</si>
  <si>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</si>
  <si>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</si>
  <si>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</si>
  <si>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</si>
  <si>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</si>
  <si>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</si>
  <si>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</si>
  <si>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</si>
  <si>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</si>
  <si>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</si>
  <si>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</si>
  <si>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</si>
  <si>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</si>
  <si>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</si>
  <si>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</si>
  <si>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</si>
  <si>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</si>
  <si>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</si>
  <si>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</si>
  <si>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</si>
  <si>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</si>
  <si>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</si>
  <si>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</si>
  <si>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</si>
  <si>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</si>
  <si>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</si>
  <si>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</si>
  <si>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</si>
  <si>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</si>
  <si>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</si>
  <si>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</si>
  <si>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</si>
  <si>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</si>
  <si>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</si>
  <si>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</si>
  <si>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</si>
  <si>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</si>
  <si>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</si>
  <si>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</si>
  <si>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</si>
  <si>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</si>
  <si>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</si>
  <si>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</si>
  <si>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</si>
  <si>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</si>
  <si>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</si>
  <si>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</si>
  <si>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</si>
  <si>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</si>
  <si>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</si>
  <si>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</si>
  <si>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</si>
  <si>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</si>
  <si>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</si>
  <si>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</si>
  <si>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</si>
  <si>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</si>
  <si>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</si>
  <si>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</si>
  <si>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</si>
  <si>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</si>
  <si>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</si>
  <si>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</si>
  <si>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</si>
  <si>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</si>
  <si>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</si>
  <si>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</si>
  <si>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</si>
  <si>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</si>
  <si>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</si>
  <si>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</si>
  <si>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</si>
  <si>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</si>
  <si>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</si>
  <si>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</si>
  <si>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</si>
  <si>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</si>
  <si>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</si>
  <si>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</si>
  <si>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</si>
  <si>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</si>
  <si>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</si>
  <si>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</si>
  <si>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</si>
  <si>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</si>
  <si>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</si>
  <si>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</si>
  <si>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</si>
  <si>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</si>
  <si>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</si>
  <si>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</si>
  <si>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</si>
  <si>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</si>
  <si>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</si>
  <si>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</si>
  <si>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</si>
  <si>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</si>
  <si>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</si>
  <si>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</si>
  <si>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</si>
  <si>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</si>
  <si>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</si>
  <si>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</si>
  <si>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</si>
  <si>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</si>
  <si>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</si>
  <si>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</si>
  <si>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</si>
  <si>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</si>
  <si>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</si>
  <si>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</si>
  <si>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</si>
  <si>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</si>
  <si>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</si>
  <si>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</si>
  <si>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</si>
  <si>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</si>
  <si>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</si>
  <si>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</si>
  <si>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</si>
  <si>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</si>
  <si>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</si>
  <si>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</si>
  <si>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</si>
  <si>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</si>
  <si>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</si>
  <si>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</si>
  <si>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</si>
  <si>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</si>
  <si>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</si>
  <si>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</si>
  <si>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</si>
  <si>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</si>
  <si>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</si>
  <si>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</si>
  <si>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</si>
  <si>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</si>
  <si>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</si>
  <si>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</si>
  <si>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</si>
  <si>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</si>
  <si>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</si>
  <si>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</si>
  <si>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</si>
  <si>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</si>
  <si>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</si>
  <si>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</si>
  <si>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</si>
  <si>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</si>
  <si>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</si>
  <si>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</si>
  <si>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</si>
  <si>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</si>
  <si>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</si>
  <si>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</si>
  <si>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</si>
  <si>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</si>
  <si>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</si>
  <si>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</si>
  <si>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</si>
  <si>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</si>
  <si>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</si>
  <si>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</si>
  <si>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</si>
  <si>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</si>
  <si>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</si>
  <si>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</si>
  <si>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</si>
  <si>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</si>
  <si>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</si>
  <si>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</si>
  <si>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</si>
  <si>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</si>
  <si>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</si>
  <si>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</si>
  <si>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</si>
  <si>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</si>
  <si>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</si>
  <si>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</si>
  <si>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</si>
  <si>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</si>
  <si>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</si>
  <si>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</si>
  <si>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</si>
  <si>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</si>
  <si>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</si>
  <si>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</si>
  <si>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</si>
  <si>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</si>
  <si>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</si>
  <si>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</si>
  <si>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</si>
  <si>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</si>
  <si>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</si>
  <si>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</si>
  <si>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</si>
  <si>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</si>
  <si>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</si>
  <si>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</si>
  <si>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</si>
  <si>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</si>
  <si>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</si>
  <si>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</si>
  <si>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</si>
  <si>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</si>
  <si>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</si>
  <si>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</si>
  <si>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</si>
  <si>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</si>
  <si>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</si>
  <si>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</si>
  <si>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</si>
  <si>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</si>
  <si>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</si>
  <si>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</si>
  <si>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</si>
  <si>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</si>
  <si>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</si>
  <si>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</si>
  <si>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</si>
  <si>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</si>
  <si>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</si>
  <si>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</si>
  <si>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</si>
  <si>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</si>
  <si>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</si>
  <si>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</si>
  <si>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</si>
  <si>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</si>
  <si>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</si>
  <si>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</si>
  <si>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</si>
  <si>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</si>
  <si>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</si>
  <si>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</si>
  <si>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</si>
  <si>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</si>
  <si>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</si>
  <si>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</si>
  <si>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</si>
  <si>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</si>
  <si>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</si>
  <si>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</si>
  <si>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</si>
  <si>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</si>
  <si>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</si>
  <si>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</si>
  <si>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</si>
  <si>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</si>
  <si>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</si>
  <si>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</si>
  <si>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</si>
  <si>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</si>
  <si>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</si>
  <si>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</si>
  <si>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</si>
  <si>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</si>
  <si>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</si>
  <si>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</si>
  <si>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</si>
  <si>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</si>
  <si>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</si>
  <si>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</si>
  <si>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</si>
  <si>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</si>
  <si>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</si>
  <si>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</si>
  <si>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</si>
  <si>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</si>
  <si>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</si>
  <si>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</si>
  <si>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</si>
  <si>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</si>
  <si>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</si>
  <si>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</si>
  <si>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</si>
  <si>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</si>
  <si>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</si>
  <si>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</si>
  <si>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</si>
  <si>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</si>
  <si>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</si>
  <si>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</si>
  <si>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</si>
  <si>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</si>
  <si>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</si>
  <si>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</si>
  <si>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</si>
  <si>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</si>
  <si>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</si>
  <si>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</si>
  <si>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</si>
  <si>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</si>
  <si>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</si>
  <si>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</si>
  <si>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</si>
  <si>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</si>
  <si>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</si>
  <si>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</si>
  <si>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</si>
  <si>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</si>
  <si>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</si>
  <si>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</si>
  <si>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</si>
  <si>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</si>
  <si>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</si>
  <si>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</si>
  <si>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</si>
  <si>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</si>
  <si>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</si>
  <si>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</si>
  <si>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</si>
  <si>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</si>
  <si>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</si>
  <si>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</si>
  <si>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</si>
  <si>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</si>
  <si>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</si>
  <si>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</si>
  <si>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</si>
  <si>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</si>
  <si>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</si>
  <si>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</si>
  <si>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</si>
  <si>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</si>
  <si>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</si>
  <si>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</si>
  <si>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</si>
  <si>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</si>
  <si>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</si>
  <si>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</si>
  <si>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</si>
  <si>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</si>
  <si>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</si>
  <si>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</si>
  <si>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</si>
  <si>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</si>
  <si>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</si>
  <si>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</si>
  <si>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</si>
  <si>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</si>
  <si>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</si>
  <si>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</si>
  <si>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</si>
  <si>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</si>
  <si>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</si>
  <si>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</si>
  <si>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</si>
  <si>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</si>
  <si>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</si>
  <si>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</si>
  <si>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</si>
  <si>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</si>
  <si>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</si>
  <si>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</si>
  <si>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</si>
  <si>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</si>
  <si>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</si>
  <si>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</si>
  <si>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</si>
  <si>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</si>
  <si>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</si>
  <si>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</si>
  <si>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</si>
  <si>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</si>
  <si>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</si>
  <si>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</si>
  <si>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</si>
  <si>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</si>
  <si>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</si>
  <si>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</si>
  <si>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</si>
  <si>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</si>
  <si>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</si>
  <si>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</si>
  <si>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</si>
  <si>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</si>
  <si>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</si>
  <si>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</si>
  <si>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</si>
  <si>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</si>
  <si>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</si>
  <si>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</si>
  <si>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</si>
  <si>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</si>
  <si>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</si>
  <si>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</si>
  <si>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</si>
  <si>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</si>
  <si>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</si>
  <si>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</si>
  <si>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</si>
  <si>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</si>
  <si>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</si>
  <si>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</si>
  <si>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</si>
  <si>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</si>
  <si>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</si>
  <si>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</si>
  <si>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</si>
  <si>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</si>
  <si>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</si>
  <si>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</si>
  <si>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</si>
  <si>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</si>
  <si>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</si>
  <si>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</si>
  <si>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</si>
  <si>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</si>
  <si>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</si>
  <si>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</si>
  <si>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</si>
  <si>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</si>
  <si>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</si>
  <si>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</si>
  <si>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</si>
  <si>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</si>
  <si>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</si>
  <si>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</si>
  <si>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</si>
  <si>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</si>
  <si>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</si>
  <si>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</si>
  <si>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</si>
  <si>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</si>
  <si>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</si>
  <si>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</si>
  <si>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</si>
  <si>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</si>
  <si>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</si>
  <si>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</si>
  <si>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</si>
  <si>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</si>
  <si>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</si>
  <si>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</si>
  <si>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</si>
  <si>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</si>
  <si>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</si>
  <si>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</si>
  <si>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</si>
  <si>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</si>
  <si>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</si>
  <si>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</si>
  <si>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</si>
  <si>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</si>
  <si>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</si>
  <si>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</si>
  <si>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</si>
  <si>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</si>
  <si>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</si>
  <si>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</si>
  <si>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</si>
  <si>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</si>
  <si>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</si>
  <si>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</si>
  <si>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</si>
  <si>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</si>
  <si>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</si>
  <si>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</si>
  <si>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</si>
  <si>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</si>
  <si>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</si>
  <si>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</si>
  <si>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</si>
  <si>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</si>
  <si>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</si>
  <si>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</si>
  <si>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</si>
  <si>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</si>
  <si>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</si>
  <si>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</si>
  <si>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</si>
  <si>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</si>
  <si>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</si>
  <si>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</si>
  <si>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</si>
  <si>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</si>
  <si>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</si>
  <si>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</si>
  <si>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</si>
  <si>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</si>
  <si>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</si>
  <si>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</si>
  <si>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</si>
  <si>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</si>
  <si>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</si>
  <si>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</si>
  <si>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</si>
  <si>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</si>
  <si>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</si>
  <si>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</si>
  <si>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</si>
  <si>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</si>
  <si>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</si>
  <si>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</si>
  <si>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</si>
  <si>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</si>
  <si>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</si>
  <si>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</si>
  <si>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</si>
  <si>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</si>
  <si>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</si>
  <si>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</si>
  <si>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</si>
  <si>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</si>
  <si>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</si>
  <si>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</si>
  <si>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</si>
  <si>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</si>
  <si>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</si>
  <si>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</si>
  <si>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</si>
  <si>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</si>
  <si>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</si>
  <si>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</si>
  <si>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</si>
  <si>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</si>
  <si>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</si>
  <si>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</si>
  <si>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</si>
  <si>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</si>
  <si>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</si>
  <si>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</si>
  <si>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</si>
  <si>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</si>
  <si>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</si>
  <si>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</si>
  <si>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</si>
  <si>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</si>
  <si>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</si>
  <si>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</si>
  <si>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</si>
  <si>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</si>
  <si>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</si>
  <si>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</si>
  <si>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</si>
  <si>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</si>
  <si>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</si>
  <si>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</si>
  <si>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</si>
  <si>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</si>
  <si>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</si>
  <si>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</si>
  <si>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</si>
  <si>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</si>
  <si>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</si>
  <si>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</si>
  <si>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</si>
  <si>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</si>
  <si>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</si>
  <si>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</si>
  <si>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</si>
  <si>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</si>
  <si>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</si>
  <si>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</si>
  <si>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</si>
  <si>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</si>
  <si>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</si>
  <si>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</si>
  <si>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</si>
  <si>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</si>
  <si>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</si>
  <si>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</si>
  <si>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</si>
  <si>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</si>
  <si>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</si>
  <si>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</si>
  <si>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</si>
  <si>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</si>
  <si>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</si>
  <si>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</si>
  <si>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</si>
  <si>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</si>
  <si>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</si>
  <si>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</si>
  <si>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</si>
  <si>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</si>
  <si>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</si>
  <si>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</si>
  <si>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</si>
  <si>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</si>
  <si>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</si>
  <si>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</si>
  <si>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</si>
  <si>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</si>
  <si>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</si>
  <si>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</si>
  <si>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</si>
  <si>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</si>
  <si>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</si>
  <si>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</si>
  <si>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</si>
  <si>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</si>
  <si>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</si>
  <si>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</si>
  <si>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</si>
  <si>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</si>
  <si>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</si>
  <si>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</si>
  <si>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</si>
  <si>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</si>
  <si>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</si>
  <si>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</si>
  <si>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</si>
  <si>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</si>
  <si>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</si>
  <si>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</si>
  <si>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</si>
  <si>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</si>
  <si>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</si>
  <si>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</si>
  <si>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</si>
  <si>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</si>
  <si>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</si>
  <si>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</si>
  <si>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</si>
  <si>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</si>
  <si>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</si>
  <si>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</si>
  <si>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</si>
  <si>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</si>
  <si>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</si>
  <si>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</si>
  <si>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</si>
  <si>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</si>
  <si>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</si>
  <si>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</si>
  <si>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</si>
  <si>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</si>
  <si>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</si>
  <si>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</si>
  <si>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</si>
  <si>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</si>
  <si>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</si>
  <si>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</si>
  <si>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</si>
  <si>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</si>
  <si>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</si>
  <si>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</si>
  <si>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</si>
  <si>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</si>
  <si>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</si>
  <si>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</si>
  <si>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</si>
  <si>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</si>
  <si>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</si>
  <si>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</si>
  <si>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</si>
  <si>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</si>
  <si>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</si>
  <si>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</si>
  <si>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</si>
  <si>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</si>
  <si>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</si>
  <si>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</si>
  <si>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</si>
  <si>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</si>
  <si>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</si>
  <si>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</si>
  <si>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</si>
  <si>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</si>
  <si>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</si>
  <si>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</si>
  <si>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</si>
  <si>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</si>
  <si>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</si>
  <si>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</si>
  <si>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</si>
  <si>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</si>
  <si>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</si>
  <si>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</si>
  <si>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</si>
  <si>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</si>
  <si>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</si>
  <si>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</si>
  <si>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</si>
  <si>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</si>
  <si>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</si>
  <si>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</si>
  <si>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</si>
  <si>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</si>
  <si>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</si>
  <si>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</si>
  <si>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</si>
  <si>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</si>
  <si>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</si>
  <si>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</si>
  <si>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</si>
  <si>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</si>
  <si>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</si>
  <si>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</si>
  <si>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</si>
  <si>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</si>
  <si>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</si>
  <si>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</si>
  <si>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</si>
  <si>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</si>
  <si>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</si>
  <si>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</si>
  <si>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</si>
  <si>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</si>
  <si>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</si>
  <si>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</si>
  <si>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</si>
  <si>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</si>
  <si>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</si>
  <si>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</si>
  <si>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</si>
  <si>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</si>
  <si>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</si>
  <si>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</si>
  <si>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</si>
  <si>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</si>
  <si>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</si>
  <si>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</si>
  <si>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</si>
  <si>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</si>
  <si>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</si>
  <si>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</si>
  <si>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</si>
  <si>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</si>
  <si>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</si>
  <si>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</si>
  <si>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</si>
  <si>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</si>
  <si>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</si>
  <si>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</si>
  <si>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</si>
  <si>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</si>
  <si>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</si>
  <si>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</si>
  <si>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</si>
  <si>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</si>
  <si>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</si>
  <si>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</si>
  <si>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</si>
  <si>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</si>
  <si>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</si>
  <si>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</si>
  <si>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</si>
  <si>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</si>
  <si>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</si>
  <si>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</si>
  <si>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</si>
  <si>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</si>
  <si>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</si>
  <si>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</si>
  <si>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</si>
  <si>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</si>
  <si>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</si>
  <si>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</si>
  <si>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</si>
  <si>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</si>
  <si>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</si>
  <si>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</si>
  <si>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</si>
  <si>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</si>
  <si>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</si>
  <si>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</si>
  <si>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</si>
  <si>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</si>
  <si>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</si>
  <si>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</si>
  <si>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</si>
  <si>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</si>
  <si>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</si>
  <si>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</si>
  <si>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</si>
  <si>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</si>
  <si>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</si>
  <si>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</si>
  <si>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</si>
  <si>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</si>
  <si>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</si>
  <si>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</si>
  <si>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</si>
  <si>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</si>
  <si>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</si>
  <si>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</si>
  <si>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</si>
  <si>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</si>
  <si>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</si>
  <si>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</si>
  <si>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</si>
  <si>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</si>
  <si>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</si>
  <si>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</si>
  <si>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</si>
  <si>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</si>
  <si>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</si>
  <si>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</si>
  <si>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</si>
  <si>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</si>
  <si>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</si>
  <si>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</si>
  <si>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</si>
  <si>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</si>
  <si>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</si>
  <si>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</si>
  <si>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</si>
  <si>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</si>
  <si>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</si>
  <si>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</si>
  <si>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</si>
  <si>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</si>
  <si>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</si>
  <si>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</si>
  <si>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</si>
  <si>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</si>
  <si>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</si>
  <si>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</si>
  <si>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</si>
  <si>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</si>
  <si>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</si>
  <si>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</si>
  <si>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</si>
  <si>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</si>
  <si>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</si>
  <si>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</si>
  <si>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</si>
  <si>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</si>
  <si>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</si>
  <si>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</si>
  <si>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</si>
  <si>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</si>
  <si>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</si>
  <si>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</si>
  <si>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</si>
  <si>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</si>
  <si>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</si>
  <si>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</si>
  <si>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</si>
  <si>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</si>
  <si>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</si>
  <si>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</si>
  <si>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</si>
  <si>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</si>
  <si>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</si>
  <si>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</si>
  <si>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</si>
  <si>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</si>
  <si>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</si>
  <si>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</si>
  <si>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</si>
  <si>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</si>
  <si>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</si>
  <si>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</si>
  <si>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</si>
  <si>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</si>
  <si>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</si>
  <si>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</si>
  <si>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</si>
  <si>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</si>
  <si>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</si>
  <si>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</si>
  <si>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</si>
  <si>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</si>
  <si>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</si>
  <si>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</si>
  <si>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</si>
  <si>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</si>
  <si>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</si>
  <si>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</si>
  <si>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</si>
  <si>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</si>
  <si>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</si>
  <si>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</si>
  <si>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</si>
  <si>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</si>
  <si>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</si>
  <si>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</si>
  <si>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</si>
  <si>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</si>
  <si>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</si>
  <si>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</si>
  <si>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</si>
  <si>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</si>
  <si>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</si>
  <si>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</si>
  <si>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</si>
  <si>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</si>
  <si>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</si>
  <si>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</si>
  <si>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</si>
  <si>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</si>
  <si>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</si>
  <si>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</si>
  <si>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</si>
  <si>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</si>
  <si>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</si>
  <si>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</si>
  <si>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</si>
  <si>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</si>
  <si>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</si>
  <si>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</si>
  <si>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</si>
  <si>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</si>
  <si>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</si>
  <si>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</si>
  <si>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</si>
  <si>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</si>
  <si>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</si>
  <si>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</si>
  <si>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</si>
  <si>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</si>
  <si>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</si>
  <si>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</si>
  <si>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</si>
  <si>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</si>
  <si>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</si>
  <si>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</si>
  <si>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</si>
  <si>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</si>
  <si>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</si>
  <si>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</si>
  <si>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</si>
  <si>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</si>
  <si>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</si>
  <si>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</si>
  <si>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</si>
  <si>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</si>
  <si>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</si>
  <si>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</si>
  <si>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</si>
  <si>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</si>
  <si>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</si>
  <si>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</si>
  <si>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</si>
  <si>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</si>
  <si>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</si>
  <si>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</si>
  <si>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</si>
  <si>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</si>
  <si>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</si>
  <si>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</si>
  <si>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</si>
  <si>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</si>
  <si>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</si>
  <si>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</si>
  <si>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</si>
  <si>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</si>
  <si>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</si>
  <si>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</si>
  <si>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</si>
  <si>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</si>
  <si>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</si>
  <si>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</si>
  <si>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</si>
  <si>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</si>
  <si>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</si>
  <si>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</si>
  <si>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</si>
  <si>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</si>
  <si>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</si>
  <si>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</si>
  <si>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</si>
  <si>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</si>
  <si>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</si>
  <si>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</si>
  <si>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</si>
  <si>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</si>
  <si>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</si>
  <si>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</si>
  <si>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</si>
  <si>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</si>
  <si>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</si>
  <si>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</si>
  <si>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</si>
  <si>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</si>
  <si>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</si>
  <si>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</si>
  <si>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</si>
  <si>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</si>
  <si>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</si>
  <si>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</si>
  <si>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</si>
  <si>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</si>
  <si>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</si>
  <si>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</si>
  <si>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</si>
  <si>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</si>
  <si>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</si>
  <si>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</si>
  <si>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</si>
  <si>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</si>
  <si>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</si>
  <si>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</si>
  <si>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</si>
  <si>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</si>
  <si>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</si>
  <si>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</si>
  <si>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</si>
  <si>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</si>
  <si>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</si>
  <si>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</si>
  <si>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</si>
  <si>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</si>
  <si>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</si>
  <si>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</si>
  <si>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</si>
  <si>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</si>
  <si>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</si>
  <si>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</si>
  <si>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</si>
  <si>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</si>
  <si>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</si>
  <si>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</si>
  <si>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</si>
  <si>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</si>
  <si>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</si>
  <si>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</si>
  <si>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</si>
  <si>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</si>
  <si>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</si>
  <si>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</si>
  <si>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</si>
  <si>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</si>
  <si>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</si>
  <si>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</si>
  <si>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</si>
  <si>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</si>
  <si>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</si>
  <si>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</si>
  <si>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</si>
  <si>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</si>
  <si>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</si>
  <si>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</si>
  <si>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</si>
  <si>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</si>
  <si>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</si>
  <si>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</si>
  <si>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</si>
  <si>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</si>
  <si>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</si>
  <si>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</si>
  <si>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</si>
  <si>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</si>
  <si>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</si>
  <si>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</si>
  <si>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</si>
  <si>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</si>
  <si>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</si>
  <si>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</si>
  <si>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</si>
  <si>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</si>
  <si>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</si>
  <si>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</si>
  <si>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</si>
  <si>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</si>
  <si>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</si>
  <si>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</si>
  <si>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</si>
  <si>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</si>
  <si>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</si>
  <si>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</si>
  <si>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</si>
  <si>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</si>
  <si>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</si>
  <si>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</si>
  <si>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</si>
  <si>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</si>
  <si>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</si>
  <si>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</si>
  <si>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</si>
  <si>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</si>
  <si>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</si>
  <si>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</si>
  <si>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</si>
  <si>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</si>
  <si>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</si>
  <si>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</si>
  <si>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</si>
  <si>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</si>
  <si>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</si>
  <si>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</si>
  <si>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</si>
  <si>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</si>
  <si>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</si>
  <si>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</si>
  <si>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</si>
  <si>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</si>
  <si>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</si>
  <si>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</si>
  <si>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</si>
  <si>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</si>
  <si>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</si>
  <si>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</si>
  <si>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</si>
  <si>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</si>
  <si>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</si>
  <si>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</si>
  <si>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</si>
  <si>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</si>
  <si>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</si>
  <si>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</si>
  <si>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</si>
  <si>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</si>
  <si>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</si>
  <si>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</si>
  <si>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</si>
  <si>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</si>
  <si>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</si>
  <si>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</si>
  <si>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</si>
  <si>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</si>
  <si>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</si>
  <si>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</si>
  <si>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</si>
  <si>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</si>
  <si>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</si>
  <si>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</si>
  <si>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</si>
  <si>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</si>
  <si>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</si>
  <si>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</si>
  <si>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</si>
  <si>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</si>
  <si>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</si>
  <si>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</si>
  <si>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</si>
  <si>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</si>
  <si>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</si>
  <si>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</si>
  <si>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</si>
  <si>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</si>
  <si>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</si>
  <si>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</si>
  <si>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</si>
  <si>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</si>
  <si>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</si>
  <si>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</si>
  <si>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</si>
  <si>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</si>
  <si>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</si>
  <si>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</si>
  <si>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</si>
  <si>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</si>
  <si>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</si>
  <si>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</si>
  <si>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</si>
  <si>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</si>
  <si>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</si>
  <si>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</si>
  <si>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</si>
  <si>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</si>
  <si>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</si>
  <si>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</si>
  <si>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</si>
  <si>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</si>
  <si>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</si>
  <si>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</si>
  <si>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</si>
  <si>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</si>
  <si>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</si>
  <si>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</si>
  <si>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</si>
  <si>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</si>
  <si>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</si>
  <si>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</si>
  <si>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</si>
  <si>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</si>
  <si>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</si>
  <si>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</si>
  <si>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</si>
  <si>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</si>
  <si>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</si>
  <si>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</si>
  <si>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</si>
  <si>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</si>
  <si>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</si>
  <si>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</si>
  <si>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</si>
  <si>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</si>
  <si>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</si>
  <si>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</si>
  <si>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</si>
  <si>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</si>
  <si>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</si>
  <si>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</si>
  <si>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</si>
  <si>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</si>
  <si>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</si>
  <si>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</si>
  <si>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</si>
  <si>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</si>
  <si>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</si>
  <si>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</si>
  <si>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</si>
  <si>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</si>
  <si>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</si>
  <si>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</si>
  <si>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</si>
  <si>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</si>
  <si>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</si>
  <si>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</si>
  <si>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</si>
  <si>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</si>
  <si>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</si>
  <si>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</si>
  <si>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</si>
  <si>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</si>
  <si>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</si>
  <si>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</si>
  <si>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</si>
  <si>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</si>
  <si>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</si>
  <si>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</si>
  <si>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</si>
  <si>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</si>
  <si>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</si>
  <si>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</si>
  <si>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</si>
  <si>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</si>
  <si>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</si>
  <si>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</si>
  <si>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</si>
  <si>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</si>
  <si>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</si>
  <si>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</si>
  <si>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</si>
  <si>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</si>
  <si>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</si>
  <si>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</si>
  <si>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</si>
  <si>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</si>
  <si>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</si>
  <si>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</si>
  <si>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</si>
  <si>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</si>
  <si>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</si>
  <si>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</si>
  <si>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</si>
  <si>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</si>
  <si>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</si>
  <si>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</si>
  <si>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</si>
  <si>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</si>
  <si>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</si>
  <si>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</si>
  <si>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</si>
  <si>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</si>
  <si>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</si>
  <si>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</si>
  <si>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</si>
  <si>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</si>
  <si>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</si>
  <si>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</si>
  <si>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</si>
  <si>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</si>
  <si>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</si>
  <si>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</si>
  <si>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</si>
  <si>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</si>
  <si>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</si>
  <si>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</si>
  <si>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</si>
  <si>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</si>
  <si>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</si>
  <si>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</si>
  <si>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</si>
  <si>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</si>
  <si>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</si>
  <si>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</si>
  <si>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</si>
  <si>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</si>
  <si>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</si>
  <si>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</si>
  <si>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</si>
  <si>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</si>
  <si>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</si>
  <si>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</si>
  <si>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</si>
  <si>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</si>
  <si>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</si>
  <si>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</si>
  <si>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</si>
  <si>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</si>
  <si>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</si>
  <si>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</si>
  <si>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</si>
  <si>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</si>
  <si>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</si>
  <si>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</si>
  <si>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</si>
  <si>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</si>
  <si>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</si>
  <si>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</si>
  <si>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</si>
  <si>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</si>
  <si>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</si>
  <si>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</si>
  <si>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</si>
  <si>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</si>
  <si>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</si>
  <si>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</si>
  <si>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</si>
  <si>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</si>
  <si>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</si>
  <si>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</si>
  <si>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</si>
  <si>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</si>
  <si>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</si>
  <si>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</si>
  <si>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</si>
  <si>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</si>
  <si>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</si>
  <si>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</si>
  <si>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</si>
  <si>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</si>
  <si>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</si>
  <si>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</si>
  <si>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</si>
  <si>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</si>
  <si>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</si>
  <si>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</si>
  <si>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</si>
  <si>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</si>
  <si>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</si>
  <si>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</si>
  <si>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</si>
  <si>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</si>
  <si>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</si>
  <si>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</si>
  <si>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</si>
  <si>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</si>
  <si>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</si>
  <si>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</si>
  <si>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</si>
  <si>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</si>
  <si>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</si>
  <si>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</si>
  <si>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</si>
  <si>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</si>
  <si>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</si>
  <si>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</si>
  <si>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</si>
  <si>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</si>
  <si>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</si>
  <si>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</si>
  <si>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</si>
  <si>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</si>
  <si>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</si>
  <si>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</si>
  <si>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</si>
  <si>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</si>
  <si>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</si>
  <si>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</si>
  <si>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</si>
  <si>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</si>
  <si>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</si>
  <si>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</si>
  <si>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</si>
  <si>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</si>
  <si>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</si>
  <si>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</si>
  <si>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</si>
  <si>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</si>
  <si>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</si>
  <si>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</si>
  <si>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</si>
  <si>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</si>
  <si>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</si>
  <si>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</si>
  <si>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</si>
  <si>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</si>
  <si>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</si>
  <si>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</si>
  <si>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</si>
  <si>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</si>
  <si>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</si>
  <si>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</si>
  <si>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</si>
  <si>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</si>
  <si>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</si>
  <si>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</si>
  <si>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</si>
  <si>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</si>
  <si>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</si>
  <si>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</si>
  <si>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</si>
  <si>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</si>
  <si>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</si>
  <si>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</si>
  <si>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</si>
  <si>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</si>
  <si>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</si>
  <si>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</si>
  <si>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</si>
  <si>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</si>
  <si>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</si>
  <si>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</si>
  <si>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</si>
  <si>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</si>
  <si>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</si>
  <si>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</si>
  <si>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</si>
  <si>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</si>
  <si>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</si>
  <si>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</si>
  <si>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</si>
  <si>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</si>
  <si>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</si>
  <si>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</si>
  <si>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</si>
  <si>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</si>
  <si>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</si>
  <si>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</si>
  <si>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</si>
  <si>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</si>
  <si>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</si>
  <si>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</si>
  <si>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</si>
  <si>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</si>
  <si>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</si>
  <si>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</si>
  <si>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</si>
  <si>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</si>
  <si>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</si>
  <si>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</si>
  <si>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</si>
  <si>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</si>
  <si>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</si>
  <si>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</si>
  <si>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</si>
  <si>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</si>
  <si>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</si>
  <si>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</si>
  <si>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</si>
  <si>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</si>
  <si>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</si>
  <si>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</si>
  <si>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</si>
  <si>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</si>
  <si>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</si>
  <si>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</si>
  <si>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</si>
  <si>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</si>
  <si>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</si>
  <si>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</si>
  <si>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</si>
  <si>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</si>
  <si>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</si>
  <si>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</si>
  <si>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</si>
  <si>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</si>
  <si>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</si>
  <si>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</si>
  <si>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</si>
  <si>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</si>
  <si>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</si>
  <si>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</si>
  <si>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</si>
  <si>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</si>
  <si>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</si>
  <si>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</si>
  <si>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</si>
  <si>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</si>
  <si>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</si>
  <si>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</si>
  <si>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</si>
  <si>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</si>
  <si>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</si>
  <si>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</si>
  <si>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</si>
  <si>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</si>
  <si>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</si>
  <si>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</si>
  <si>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</si>
  <si>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</si>
  <si>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</si>
  <si>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</si>
  <si>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</si>
  <si>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</si>
  <si>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</si>
  <si>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</si>
  <si>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</si>
  <si>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</si>
  <si>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</si>
  <si>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</si>
  <si>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</si>
  <si>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</si>
  <si>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</si>
  <si>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</si>
  <si>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</si>
  <si>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</si>
  <si>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</si>
  <si>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</si>
  <si>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</si>
  <si>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</si>
  <si>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</si>
  <si>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</si>
  <si>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</si>
  <si>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</si>
  <si>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</si>
  <si>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</si>
  <si>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</si>
  <si>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</si>
  <si>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</si>
  <si>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</si>
  <si>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</si>
  <si>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</si>
  <si>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</si>
  <si>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</si>
  <si>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</si>
  <si>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</si>
  <si>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</si>
  <si>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</si>
  <si>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</si>
  <si>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</si>
  <si>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</si>
  <si>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</si>
  <si>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</si>
  <si>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</si>
  <si>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</si>
  <si>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</si>
  <si>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</si>
  <si>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</si>
  <si>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</si>
  <si>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</si>
  <si>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</si>
  <si>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</si>
  <si>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</si>
  <si>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</si>
  <si>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</si>
  <si>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</si>
  <si>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</si>
  <si>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</si>
  <si>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</si>
  <si>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</si>
  <si>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</si>
  <si>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</si>
  <si>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</si>
  <si>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</si>
  <si>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</si>
  <si>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</si>
  <si>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</si>
  <si>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</si>
  <si>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</si>
  <si>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</si>
  <si>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</si>
  <si>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</si>
  <si>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</si>
  <si>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</si>
  <si>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</si>
  <si>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</si>
  <si>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</si>
  <si>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</si>
  <si>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</si>
  <si>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</si>
  <si>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</si>
  <si>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</si>
  <si>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</si>
  <si>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</si>
  <si>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</si>
  <si>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</si>
  <si>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</si>
  <si>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</si>
  <si>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</si>
  <si>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</si>
  <si>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</si>
  <si>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</si>
  <si>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</si>
  <si>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</si>
  <si>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</si>
  <si>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</si>
  <si>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</si>
  <si>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</si>
  <si>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</si>
  <si>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</si>
  <si>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</si>
  <si>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</si>
  <si>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</si>
  <si>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</si>
  <si>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</si>
  <si>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</si>
  <si>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</si>
  <si>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</si>
  <si>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</si>
  <si>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</si>
  <si>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</si>
  <si>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</si>
  <si>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</si>
  <si>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</si>
  <si>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</si>
  <si>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</si>
  <si>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</si>
  <si>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</si>
  <si>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</si>
  <si>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</si>
  <si>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</si>
  <si>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</si>
  <si>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</si>
  <si>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</si>
  <si>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</si>
  <si>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</si>
  <si>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</si>
  <si>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</si>
  <si>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</si>
  <si>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</si>
  <si>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</si>
  <si>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</si>
  <si>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</si>
  <si>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</si>
  <si>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</si>
  <si>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</si>
  <si>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</si>
  <si>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</si>
  <si>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</si>
  <si>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</si>
  <si>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</si>
  <si>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</si>
  <si>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</si>
  <si>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</si>
  <si>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</si>
  <si>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</si>
  <si>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</si>
  <si>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</si>
  <si>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</si>
  <si>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</si>
  <si>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</si>
  <si>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</si>
  <si>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</si>
  <si>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</si>
  <si>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</si>
  <si>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</si>
  <si>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</si>
  <si>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</si>
  <si>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</si>
  <si>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</si>
  <si>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</si>
  <si>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</si>
  <si>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</si>
  <si>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</si>
  <si>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</si>
  <si>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</si>
  <si>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</si>
  <si>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</si>
  <si>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</si>
  <si>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</si>
  <si>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</si>
  <si>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</si>
  <si>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</si>
  <si>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</si>
  <si>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</si>
  <si>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</si>
  <si>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</si>
  <si>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</si>
  <si>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</si>
  <si>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</si>
  <si>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</si>
  <si>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</si>
  <si>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</si>
  <si>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</si>
  <si>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</si>
  <si>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</si>
  <si>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</si>
  <si>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</si>
  <si>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</si>
  <si>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</si>
  <si>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</si>
  <si>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</si>
  <si>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</si>
  <si>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</si>
  <si>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</si>
  <si>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</si>
  <si>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</si>
  <si>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</si>
  <si>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</si>
  <si>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</si>
  <si>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</si>
  <si>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</si>
  <si>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</si>
  <si>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</si>
  <si>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</si>
  <si>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</si>
  <si>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</si>
  <si>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</si>
  <si>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</si>
  <si>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</si>
  <si>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</si>
  <si>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</si>
  <si>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</si>
  <si>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</si>
  <si>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</si>
  <si>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</si>
  <si>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</si>
  <si>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</si>
  <si>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</si>
  <si>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</si>
  <si>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</si>
  <si>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</si>
  <si>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</si>
  <si>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</si>
  <si>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</si>
  <si>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</si>
  <si>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</si>
  <si>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</si>
  <si>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</si>
  <si>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</si>
  <si>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</si>
  <si>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</si>
  <si>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</si>
  <si>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</si>
  <si>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</si>
  <si>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</si>
  <si>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</si>
  <si>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</si>
  <si>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</si>
  <si>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</si>
  <si>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</si>
  <si>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</si>
  <si>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</si>
  <si>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</si>
  <si>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</si>
  <si>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</si>
  <si>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</si>
  <si>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</si>
  <si>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</si>
  <si>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</si>
  <si>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</si>
  <si>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</si>
  <si>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</si>
  <si>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</si>
  <si>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</si>
  <si>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</si>
  <si>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</si>
  <si>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</si>
  <si>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</si>
  <si>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</si>
  <si>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</si>
  <si>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</si>
  <si>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</si>
  <si>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</si>
  <si>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</si>
  <si>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INSTITUTO COLOMBIANO DE BIENESTAR FAMILIAR </t>
  </si>
  <si>
    <t>232020139</t>
  </si>
  <si>
    <t>232020164</t>
  </si>
  <si>
    <t>232020142</t>
  </si>
  <si>
    <t>232020146</t>
  </si>
  <si>
    <t>232020150</t>
  </si>
  <si>
    <t>232020124</t>
  </si>
  <si>
    <t>232019273</t>
  </si>
  <si>
    <t>232019275</t>
  </si>
  <si>
    <t>232019271</t>
  </si>
  <si>
    <t>232014398</t>
  </si>
  <si>
    <t>232014400</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</si>
  <si>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</si>
  <si>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</si>
  <si>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</si>
  <si>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Calle 25G N°8b-16
</t>
  </si>
  <si>
    <t>3017570444</t>
  </si>
  <si>
    <t>CLL 40 CRA 11 # 11-36</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</si>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</sst>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ont="1" applyFill="1" applyBorder="1" applyAlignment="1" applyProtection="1">
      <alignment horizontal="right"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4">
      <xmlColumnPr mapId="141" xpath="/ManifestacionInteres/ExperienciaTerritorial/@ET_Entidad_Contratante" xmlDataType="string"/>
    </tableColumn>
    <tableColumn id="3" uniqueName="ET_Sector" name="Sector" dataDxfId="3">
      <xmlColumnPr mapId="141" xpath="/ManifestacionInteres/ExperienciaTerritorial/@ET_Sector" xmlDataType="string"/>
    </tableColumn>
    <tableColumn id="4" uniqueName="ET_Numero_de_contrato" name="Número de contrato" dataDxfId="2">
      <xmlColumnPr mapId="141" xpath="/ManifestacionInteres/ExperienciaTerritorial/@ET_Numero_de_contrato" xmlDataType="string"/>
    </tableColumn>
    <tableColumn id="5" uniqueName="ET_Fecha_Inicial" name="Fecha  Inicio (dd/mm/aaaa)" dataDxfId="1">
      <xmlColumnPr mapId="141" xpath="/ManifestacionInteres/ExperienciaTerritorial/@ET_Fecha_Inicial" xmlDataType="date"/>
    </tableColumn>
    <tableColumn id="6" uniqueName="ET_Fecha_Terminacion" name="Fecha  terminación (dd/mm/aaaa)" dataDxfId="0">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38">
      <xmlColumnPr mapId="141" xpath="/ManifestacionInteres/ExperienciaTerritorial/@ET_Objeto_contrato" xmlDataType="string"/>
    </tableColumn>
    <tableColumn id="9" uniqueName="ET_Departamento_ejecu" name="Departamento" dataDxfId="37">
      <xmlColumnPr mapId="141" xpath="/ManifestacionInteres/ExperienciaTerritorial/@ET_Departamento_ejecu" xmlDataType="string"/>
    </tableColumn>
    <tableColumn id="10" uniqueName="ET_Municipio_ejecu" name="Municipio" dataDxfId="36">
      <xmlColumnPr mapId="141" xpath="/ManifestacionInteres/ExperienciaTerritorial/@ET_Municipio_ejecu" xmlDataType="string"/>
    </tableColumn>
    <tableColumn id="11" uniqueName="ET_Valor_contrato" name="Valor del contrato" dataDxfId="35">
      <xmlColumnPr mapId="141" xpath="/ManifestacionInteres/ExperienciaTerritorial/@ET_Valor_contrato" xmlDataType="int"/>
    </tableColumn>
    <tableColumn id="12" uniqueName="ET_union_temporal" name="Unión Temporal / Consorcio" dataDxfId="34">
      <xmlColumnPr mapId="141" xpath="/ManifestacionInteres/ExperienciaTerritorial/@ET_union_temporal" xmlDataType="string"/>
    </tableColumn>
    <tableColumn id="13" uniqueName="ET_Porcentaje_Participacion" name="% participación" dataDxfId="33">
      <xmlColumnPr mapId="141" xpath="/ManifestacionInteres/ExperienciaTerritorial/@ET_Porcentaje_Participacion" xmlDataType="decimal"/>
    </tableColumn>
    <tableColumn id="14" uniqueName="ET_Estado" name="Estado" dataDxfId="32">
      <xmlColumnPr mapId="141" xpath="/ManifestacionInteres/ExperienciaTerritorial/@ET_Estado" xmlDataType="string"/>
    </tableColumn>
    <tableColumn id="15" uniqueName="ET_Experiencia_Banco" name="Experiencia Registrada para habilitación en banco" dataDxfId="31">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0" tableBorderDxfId="29">
  <tableColumns count="15">
    <tableColumn id="1" uniqueName="CR_No" name="No." dataDxfId="28">
      <xmlColumnPr mapId="141" xpath="/ManifestacionInteres/CapacidadResidual/@CR_No" xmlDataType="int"/>
    </tableColumn>
    <tableColumn id="2" uniqueName="CR_Entidad_Contratante" name="Entidad contratante" dataDxfId="27">
      <xmlColumnPr mapId="141" xpath="/ManifestacionInteres/CapacidadResidual/@CR_Entidad_Contratante" xmlDataType="string"/>
    </tableColumn>
    <tableColumn id="3" uniqueName="CR_Sector" name="Sector" dataDxfId="26">
      <xmlColumnPr mapId="141" xpath="/ManifestacionInteres/CapacidadResidual/@CR_Sector" xmlDataType="string"/>
    </tableColumn>
    <tableColumn id="4" uniqueName="CR_Numero_de_contrato" name="Número de contrato" dataDxfId="25">
      <xmlColumnPr mapId="141" xpath="/ManifestacionInteres/CapacidadResidual/@CR_Numero_de_contrato" xmlDataType="string"/>
    </tableColumn>
    <tableColumn id="5" uniqueName="CR_Fecha_Inicio" name="Fecha  Inicio (dd/mm/aaaa)" dataDxfId="24">
      <xmlColumnPr mapId="141" xpath="/ManifestacionInteres/CapacidadResidual/@CR_Fecha_Inicio" xmlDataType="date"/>
    </tableColumn>
    <tableColumn id="6" uniqueName="CR_Fecha_Terminacion" name="Fecha  terminación (dd/mm/aaaa)" dataDxfId="23">
      <xmlColumnPr mapId="141" xpath="/ManifestacionInteres/CapacidadResidual/@CR_Fecha_Terminacion" xmlDataType="date"/>
    </tableColumn>
    <tableColumn id="7" uniqueName="CR_Experiencia" name="Experiencia (meses)" dataDxfId="22">
      <xmlColumnPr mapId="141" xpath="/ManifestacionInteres/CapacidadResidual/@CR_Experiencia" xmlDataType="int"/>
    </tableColumn>
    <tableColumn id="8" uniqueName="CR_Objeto_contrato" name="Objeto del contrato" dataDxfId="21">
      <xmlColumnPr mapId="141" xpath="/ManifestacionInteres/CapacidadResidual/@CR_Objeto_contrato" xmlDataType="string"/>
    </tableColumn>
    <tableColumn id="9" uniqueName="CR_Departamento_ejecu" name="Departamento" dataDxfId="20">
      <xmlColumnPr mapId="141" xpath="/ManifestacionInteres/CapacidadResidual/@CR_Departamento_ejecu" xmlDataType="string"/>
    </tableColumn>
    <tableColumn id="10" uniqueName="CR_Municipio_ejecu" name="Municipio" dataDxfId="19">
      <xmlColumnPr mapId="141" xpath="/ManifestacionInteres/CapacidadResidual/@CR_Municipio_ejecu" xmlDataType="string"/>
    </tableColumn>
    <tableColumn id="11" uniqueName="CR_Valor_contrato" name="Valor del contrato" dataDxfId="18">
      <xmlColumnPr mapId="141" xpath="/ManifestacionInteres/CapacidadResidual/@CR_Valor_contrato" xmlDataType="int"/>
    </tableColumn>
    <tableColumn id="12" uniqueName="CR_Valor_SMMLV" name="Valor en SMMLV" dataDxfId="17">
      <xmlColumnPr mapId="141" xpath="/ManifestacionInteres/CapacidadResidual/@CR_Valor_SMMLV" xmlDataType="decimal"/>
    </tableColumn>
    <tableColumn id="13" uniqueName="CR_Union_temp_con" name="Unión Temporal / Consorcio" dataDxfId="16">
      <xmlColumnPr mapId="141" xpath="/ManifestacionInteres/CapacidadResidual/@CR_Union_temp_con" xmlDataType="string"/>
    </tableColumn>
    <tableColumn id="14" uniqueName="CR_por_part" name="% participación" dataDxfId="15">
      <xmlColumnPr mapId="141" xpath="/ManifestacionInteres/CapacidadResidual/@CR_por_part" xmlDataType="decimal"/>
    </tableColumn>
    <tableColumn id="15" uniqueName="CR_estado" name="Estado" dataDxfId="14">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3" dataDxfId="12" tableBorderDxfId="11">
  <autoFilter ref="I19:N35"/>
  <tableColumns count="6">
    <tableColumn id="1" uniqueName="DCI_Departamento" name="Departamento" dataDxfId="10">
      <xmlColumnPr mapId="141" xpath="/ManifestacionInteres/DatosContratoInvitacion/@DCI_Departamento" xmlDataType="string"/>
    </tableColumn>
    <tableColumn id="2" uniqueName="DCI_Ciudad" name="Municipio" dataDxfId="9">
      <xmlColumnPr mapId="141" xpath="/ManifestacionInteres/DatosContratoInvitacion/@DCI_Ciudad" xmlDataType="string"/>
    </tableColumn>
    <tableColumn id="3" uniqueName="DCI_Valor_Invitacion" name="Valor invitación" dataDxfId="8">
      <xmlColumnPr mapId="141" xpath="/ManifestacionInteres/DatosContratoInvitacion/@DCI_Valor_Invitacion" xmlDataType="int"/>
    </tableColumn>
    <tableColumn id="4" uniqueName="DCI_Fecha_Inicio" name="Fecha inicio" dataDxfId="7">
      <xmlColumnPr mapId="141" xpath="/ManifestacionInteres/DatosContratoInvitacion/@DCI_Fecha_Inicio" xmlDataType="date"/>
    </tableColumn>
    <tableColumn id="5" uniqueName="DCI_Fecha_Final" name="Fecha final" dataDxfId="6">
      <xmlColumnPr mapId="141" xpath="/ManifestacionInteres/DatosContratoInvitacion/@DCI_Fecha_Final" xmlDataType="date"/>
    </tableColumn>
    <tableColumn id="6" uniqueName="DCI_Tiempo_Ejecucion" name="Tiempo ejecución (meses)" dataDxfId="5">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459</v>
      </c>
      <c r="J20" s="150" t="s">
        <v>461</v>
      </c>
      <c r="K20" s="151">
        <v>3690186384</v>
      </c>
      <c r="L20" s="152">
        <v>44201</v>
      </c>
      <c r="M20" s="152">
        <v>44561</v>
      </c>
      <c r="N20" s="135">
        <f>+(M20-L20)/30</f>
        <v>12</v>
      </c>
      <c r="O20" s="138"/>
      <c r="U20" s="134"/>
      <c r="V20" s="105">
        <f ca="1">NOW()</f>
        <v>44201.882399884256</v>
      </c>
      <c r="W20" s="105">
        <f ca="1">NOW()</f>
        <v>44201.882399884256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43885</v>
      </c>
      <c r="F48" s="145">
        <v>44196</v>
      </c>
      <c r="G48" s="160">
        <f>IF(AND(E48&lt;&gt;"",F48&lt;&gt;""),((F48-E48)/30),"")</f>
        <v>10.366666666666667</v>
      </c>
      <c r="H48" s="114" t="s">
        <v>2690</v>
      </c>
      <c r="I48" s="113" t="s">
        <v>220</v>
      </c>
      <c r="J48" s="113" t="s">
        <v>487</v>
      </c>
      <c r="K48" s="116">
        <v>4111397828</v>
      </c>
      <c r="L48" s="115" t="s">
        <v>1148</v>
      </c>
      <c r="M48" s="117">
        <v>0</v>
      </c>
      <c r="N48" s="115" t="s">
        <v>1151</v>
      </c>
      <c r="O48" s="115" t="s">
        <v>1148</v>
      </c>
      <c r="P48" s="78"/>
    </row>
    <row r="49" spans="1:16" s="6" customFormat="1" ht="24.75" customHeight="1" x14ac:dyDescent="0.25">
      <c r="A49" s="143">
        <v>2</v>
      </c>
      <c r="B49" s="111" t="s">
        <v>2678</v>
      </c>
      <c r="C49" s="112" t="s">
        <v>31</v>
      </c>
      <c r="D49" s="110" t="s">
        <v>2680</v>
      </c>
      <c r="E49" s="145">
        <v>43885</v>
      </c>
      <c r="F49" s="145">
        <v>44196</v>
      </c>
      <c r="G49" s="160">
        <f t="shared" ref="G49:G50" si="2">IF(AND(E49&lt;&gt;"",F49&lt;&gt;""),((F49-E49)/30),"")</f>
        <v>10.366666666666667</v>
      </c>
      <c r="H49" s="114" t="s">
        <v>2690</v>
      </c>
      <c r="I49" s="113" t="s">
        <v>220</v>
      </c>
      <c r="J49" s="113" t="s">
        <v>487</v>
      </c>
      <c r="K49" s="116">
        <v>3291742447</v>
      </c>
      <c r="L49" s="115" t="s">
        <v>1148</v>
      </c>
      <c r="M49" s="117">
        <v>0</v>
      </c>
      <c r="N49" s="115" t="s">
        <v>1151</v>
      </c>
      <c r="O49" s="115" t="s">
        <v>1148</v>
      </c>
      <c r="P49" s="78"/>
    </row>
    <row r="50" spans="1:16" s="6" customFormat="1" ht="24.75" customHeight="1" x14ac:dyDescent="0.25">
      <c r="A50" s="143">
        <v>3</v>
      </c>
      <c r="B50" s="111" t="s">
        <v>2678</v>
      </c>
      <c r="C50" s="112" t="s">
        <v>31</v>
      </c>
      <c r="D50" s="110" t="s">
        <v>2681</v>
      </c>
      <c r="E50" s="145">
        <v>43885</v>
      </c>
      <c r="F50" s="145">
        <v>44196</v>
      </c>
      <c r="G50" s="160">
        <f t="shared" si="2"/>
        <v>10.366666666666667</v>
      </c>
      <c r="H50" s="119" t="s">
        <v>2690</v>
      </c>
      <c r="I50" s="113" t="s">
        <v>220</v>
      </c>
      <c r="J50" s="113" t="s">
        <v>487</v>
      </c>
      <c r="K50" s="116">
        <v>3775482883</v>
      </c>
      <c r="L50" s="115" t="s">
        <v>1148</v>
      </c>
      <c r="M50" s="117">
        <v>0</v>
      </c>
      <c r="N50" s="115" t="s">
        <v>1151</v>
      </c>
      <c r="O50" s="115" t="s">
        <v>1148</v>
      </c>
      <c r="P50" s="78"/>
    </row>
    <row r="51" spans="1:16" s="6" customFormat="1" ht="24.75" customHeight="1" outlineLevel="1" x14ac:dyDescent="0.25">
      <c r="A51" s="143">
        <v>4</v>
      </c>
      <c r="B51" s="111" t="s">
        <v>2678</v>
      </c>
      <c r="C51" s="112" t="s">
        <v>31</v>
      </c>
      <c r="D51" s="110" t="s">
        <v>2682</v>
      </c>
      <c r="E51" s="145">
        <v>43914</v>
      </c>
      <c r="F51" s="145">
        <v>44196</v>
      </c>
      <c r="G51" s="160">
        <f t="shared" ref="G51:G107" si="3">IF(AND(E51&lt;&gt;"",F51&lt;&gt;""),((F51-E51)/30),"")</f>
        <v>9.4</v>
      </c>
      <c r="H51" s="114" t="s">
        <v>2691</v>
      </c>
      <c r="I51" s="113" t="s">
        <v>220</v>
      </c>
      <c r="J51" s="113" t="s">
        <v>487</v>
      </c>
      <c r="K51" s="116">
        <v>3242455840</v>
      </c>
      <c r="L51" s="115" t="s">
        <v>1148</v>
      </c>
      <c r="M51" s="117">
        <v>0</v>
      </c>
      <c r="N51" s="115" t="s">
        <v>1151</v>
      </c>
      <c r="O51" s="115" t="s">
        <v>1148</v>
      </c>
      <c r="P51" s="78"/>
    </row>
    <row r="52" spans="1:16" s="7" customFormat="1" ht="24.75" customHeight="1" outlineLevel="1" x14ac:dyDescent="0.25">
      <c r="A52" s="144">
        <v>5</v>
      </c>
      <c r="B52" s="111" t="s">
        <v>2678</v>
      </c>
      <c r="C52" s="112" t="s">
        <v>31</v>
      </c>
      <c r="D52" s="110" t="s">
        <v>2683</v>
      </c>
      <c r="E52" s="145">
        <v>43885</v>
      </c>
      <c r="F52" s="145">
        <v>44196</v>
      </c>
      <c r="G52" s="160">
        <f t="shared" si="3"/>
        <v>10.366666666666667</v>
      </c>
      <c r="H52" s="119" t="s">
        <v>2691</v>
      </c>
      <c r="I52" s="113" t="s">
        <v>220</v>
      </c>
      <c r="J52" s="113" t="s">
        <v>487</v>
      </c>
      <c r="K52" s="116">
        <v>1967449515</v>
      </c>
      <c r="L52" s="115" t="s">
        <v>1148</v>
      </c>
      <c r="M52" s="117">
        <v>0</v>
      </c>
      <c r="N52" s="115" t="s">
        <v>1151</v>
      </c>
      <c r="O52" s="115" t="s">
        <v>1148</v>
      </c>
      <c r="P52" s="79"/>
    </row>
    <row r="53" spans="1:16" s="7" customFormat="1" ht="24.75" customHeight="1" outlineLevel="1" x14ac:dyDescent="0.25">
      <c r="A53" s="144">
        <v>6</v>
      </c>
      <c r="B53" s="111" t="s">
        <v>2678</v>
      </c>
      <c r="C53" s="112" t="s">
        <v>31</v>
      </c>
      <c r="D53" s="110" t="s">
        <v>2684</v>
      </c>
      <c r="E53" s="145">
        <v>43885</v>
      </c>
      <c r="F53" s="145">
        <v>44196</v>
      </c>
      <c r="G53" s="160">
        <f t="shared" si="3"/>
        <v>10.366666666666667</v>
      </c>
      <c r="H53" s="119" t="s">
        <v>2691</v>
      </c>
      <c r="I53" s="113" t="s">
        <v>220</v>
      </c>
      <c r="J53" s="113" t="s">
        <v>487</v>
      </c>
      <c r="K53" s="116">
        <v>2147344489</v>
      </c>
      <c r="L53" s="115" t="s">
        <v>1148</v>
      </c>
      <c r="M53" s="117">
        <v>0</v>
      </c>
      <c r="N53" s="115" t="s">
        <v>1151</v>
      </c>
      <c r="O53" s="115" t="s">
        <v>1148</v>
      </c>
      <c r="P53" s="79"/>
    </row>
    <row r="54" spans="1:16" s="7" customFormat="1" ht="24.75" customHeight="1" outlineLevel="1" x14ac:dyDescent="0.25">
      <c r="A54" s="144">
        <v>7</v>
      </c>
      <c r="B54" s="111" t="s">
        <v>2678</v>
      </c>
      <c r="C54" s="112" t="s">
        <v>31</v>
      </c>
      <c r="D54" s="110" t="s">
        <v>2685</v>
      </c>
      <c r="E54" s="145">
        <v>43736</v>
      </c>
      <c r="F54" s="145">
        <v>43829</v>
      </c>
      <c r="G54" s="160">
        <f t="shared" si="3"/>
        <v>3.1</v>
      </c>
      <c r="H54" s="114" t="s">
        <v>2691</v>
      </c>
      <c r="I54" s="113" t="s">
        <v>220</v>
      </c>
      <c r="J54" s="113" t="s">
        <v>502</v>
      </c>
      <c r="K54" s="118">
        <v>1067573800</v>
      </c>
      <c r="L54" s="115" t="s">
        <v>1148</v>
      </c>
      <c r="M54" s="117">
        <v>0</v>
      </c>
      <c r="N54" s="115" t="s">
        <v>27</v>
      </c>
      <c r="O54" s="115" t="s">
        <v>1148</v>
      </c>
      <c r="P54" s="79"/>
    </row>
    <row r="55" spans="1:16" s="7" customFormat="1" ht="24.75" customHeight="1" outlineLevel="1" x14ac:dyDescent="0.25">
      <c r="A55" s="144">
        <v>8</v>
      </c>
      <c r="B55" s="111" t="s">
        <v>2678</v>
      </c>
      <c r="C55" s="112" t="s">
        <v>31</v>
      </c>
      <c r="D55" s="110" t="s">
        <v>2686</v>
      </c>
      <c r="E55" s="145">
        <v>43736</v>
      </c>
      <c r="F55" s="145">
        <v>43829</v>
      </c>
      <c r="G55" s="160">
        <f t="shared" si="3"/>
        <v>3.1</v>
      </c>
      <c r="H55" s="114" t="s">
        <v>2690</v>
      </c>
      <c r="I55" s="113" t="s">
        <v>220</v>
      </c>
      <c r="J55" s="113" t="s">
        <v>487</v>
      </c>
      <c r="K55" s="118">
        <v>654470340</v>
      </c>
      <c r="L55" s="115" t="s">
        <v>1148</v>
      </c>
      <c r="M55" s="117">
        <v>0</v>
      </c>
      <c r="N55" s="115" t="s">
        <v>27</v>
      </c>
      <c r="O55" s="115" t="s">
        <v>1148</v>
      </c>
      <c r="P55" s="79"/>
    </row>
    <row r="56" spans="1:16" s="7" customFormat="1" ht="24.75" customHeight="1" outlineLevel="1" x14ac:dyDescent="0.25">
      <c r="A56" s="144">
        <v>9</v>
      </c>
      <c r="B56" s="111" t="s">
        <v>2678</v>
      </c>
      <c r="C56" s="112" t="s">
        <v>31</v>
      </c>
      <c r="D56" s="110" t="s">
        <v>2687</v>
      </c>
      <c r="E56" s="145">
        <v>43736</v>
      </c>
      <c r="F56" s="145">
        <v>43829</v>
      </c>
      <c r="G56" s="160">
        <f t="shared" si="3"/>
        <v>3.1</v>
      </c>
      <c r="H56" s="114" t="s">
        <v>2690</v>
      </c>
      <c r="I56" s="113" t="s">
        <v>220</v>
      </c>
      <c r="J56" s="113" t="s">
        <v>507</v>
      </c>
      <c r="K56" s="118">
        <v>973130672</v>
      </c>
      <c r="L56" s="115" t="s">
        <v>1148</v>
      </c>
      <c r="M56" s="117">
        <v>0</v>
      </c>
      <c r="N56" s="115" t="s">
        <v>27</v>
      </c>
      <c r="O56" s="115" t="s">
        <v>1148</v>
      </c>
      <c r="P56" s="79"/>
    </row>
    <row r="57" spans="1:16" s="7" customFormat="1" ht="24.75" customHeight="1" outlineLevel="1" x14ac:dyDescent="0.25">
      <c r="A57" s="144">
        <v>10</v>
      </c>
      <c r="B57" s="64" t="s">
        <v>2678</v>
      </c>
      <c r="C57" s="65" t="s">
        <v>31</v>
      </c>
      <c r="D57" s="63" t="s">
        <v>2688</v>
      </c>
      <c r="E57" s="145">
        <v>42002</v>
      </c>
      <c r="F57" s="145">
        <v>42369</v>
      </c>
      <c r="G57" s="160">
        <f t="shared" si="3"/>
        <v>12.233333333333333</v>
      </c>
      <c r="H57" s="64" t="s">
        <v>2692</v>
      </c>
      <c r="I57" s="63" t="s">
        <v>220</v>
      </c>
      <c r="J57" s="63" t="s">
        <v>495</v>
      </c>
      <c r="K57" s="66">
        <v>101174080</v>
      </c>
      <c r="L57" s="65" t="s">
        <v>1148</v>
      </c>
      <c r="M57" s="67">
        <v>0</v>
      </c>
      <c r="N57" s="65" t="s">
        <v>27</v>
      </c>
      <c r="O57" s="65" t="s">
        <v>1148</v>
      </c>
      <c r="P57" s="79"/>
    </row>
    <row r="58" spans="1:16" s="7" customFormat="1" ht="24.75" customHeight="1" outlineLevel="1" x14ac:dyDescent="0.25">
      <c r="A58" s="144">
        <v>11</v>
      </c>
      <c r="B58" s="64" t="s">
        <v>2678</v>
      </c>
      <c r="C58" s="65" t="s">
        <v>31</v>
      </c>
      <c r="D58" s="63" t="s">
        <v>2689</v>
      </c>
      <c r="E58" s="145">
        <v>42002</v>
      </c>
      <c r="F58" s="145">
        <v>42369</v>
      </c>
      <c r="G58" s="160">
        <f t="shared" si="3"/>
        <v>12.233333333333333</v>
      </c>
      <c r="H58" s="64" t="s">
        <v>2692</v>
      </c>
      <c r="I58" s="63" t="s">
        <v>220</v>
      </c>
      <c r="J58" s="63" t="s">
        <v>509</v>
      </c>
      <c r="K58" s="66">
        <v>2026339697</v>
      </c>
      <c r="L58" s="65" t="s">
        <v>1148</v>
      </c>
      <c r="M58" s="67">
        <v>0</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0.05</v>
      </c>
      <c r="G179" s="165">
        <f>IF(F179&gt;0,SUM(E179+F179),"")</f>
        <v>7.0000000000000007E-2</v>
      </c>
      <c r="H179" s="5"/>
      <c r="I179" s="217" t="s">
        <v>2671</v>
      </c>
      <c r="J179" s="217"/>
      <c r="K179" s="217"/>
      <c r="L179" s="217"/>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258313046.88000003</v>
      </c>
      <c r="F185" s="92"/>
      <c r="G185" s="93"/>
      <c r="H185" s="88"/>
      <c r="I185" s="90" t="s">
        <v>2627</v>
      </c>
      <c r="J185" s="166">
        <f>+SUM(M179:M183)</f>
        <v>0.05</v>
      </c>
      <c r="K185" s="236" t="s">
        <v>2628</v>
      </c>
      <c r="L185" s="236"/>
      <c r="M185" s="94">
        <f>+J185*(SUM(K20:K35))</f>
        <v>184509319.20000002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2697</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30" x14ac:dyDescent="0.25">
      <c r="A211" s="9"/>
      <c r="B211" s="27" t="s">
        <v>28</v>
      </c>
      <c r="C211" s="69"/>
      <c r="D211" s="21"/>
      <c r="G211" s="27" t="s">
        <v>2620</v>
      </c>
      <c r="H211" s="251" t="s">
        <v>2693</v>
      </c>
      <c r="J211" s="27" t="s">
        <v>2622</v>
      </c>
      <c r="K211" s="148" t="s">
        <v>2695</v>
      </c>
      <c r="L211" s="21"/>
      <c r="M211" s="21"/>
      <c r="N211" s="21"/>
      <c r="O211" s="8"/>
    </row>
    <row r="212" spans="1:15" x14ac:dyDescent="0.25">
      <c r="A212" s="9"/>
      <c r="B212" s="27" t="s">
        <v>2619</v>
      </c>
      <c r="C212" s="147" t="s">
        <v>2697</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NARANJO</cp:lastModifiedBy>
  <cp:lastPrinted>2020-11-20T15:12:35Z</cp:lastPrinted>
  <dcterms:created xsi:type="dcterms:W3CDTF">2020-10-14T21:57:42Z</dcterms:created>
  <dcterms:modified xsi:type="dcterms:W3CDTF">2021-01-06T02:11:04Z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