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DE INTERES 2021-13-100002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<sst xmlns="http://schemas.openxmlformats.org/spreadsheetml/2006/main" count="3136" uniqueCount="2704">
  <si>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</si>
  <si>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</si>
  <si>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</si>
  <si>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</si>
  <si>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</si>
  <si>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</si>
  <si>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</si>
  <si>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</si>
  <si>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</si>
  <si>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</si>
  <si>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</si>
  <si>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</si>
  <si>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</si>
  <si>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</si>
  <si>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</si>
  <si>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</si>
  <si>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</si>
  <si>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</si>
  <si>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</si>
  <si>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</si>
  <si>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</si>
  <si>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</si>
  <si>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</si>
  <si>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</si>
  <si>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</si>
  <si>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</si>
  <si>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</si>
  <si>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</si>
  <si>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</si>
  <si>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</si>
  <si>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</si>
  <si>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</si>
  <si>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</si>
  <si>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</si>
  <si>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</si>
  <si>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</si>
  <si>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</si>
  <si>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</si>
  <si>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</si>
  <si>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</si>
  <si>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</si>
  <si>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</si>
  <si>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</si>
  <si>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</si>
  <si>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</si>
  <si>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</si>
  <si>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</si>
  <si>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</si>
  <si>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</si>
  <si>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</si>
  <si>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</si>
  <si>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</si>
  <si>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</si>
  <si>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</si>
  <si>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</si>
  <si>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</si>
  <si>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</si>
  <si>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</si>
  <si>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</si>
  <si>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</si>
  <si>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</si>
  <si>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</si>
  <si>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</si>
  <si>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</si>
  <si>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</si>
  <si>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</si>
  <si>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</si>
  <si>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</si>
  <si>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</si>
  <si>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</si>
  <si>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</si>
  <si>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</si>
  <si>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</si>
  <si>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</si>
  <si>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</si>
  <si>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</si>
  <si>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</si>
  <si>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</si>
  <si>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</si>
  <si>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</si>
  <si>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</si>
  <si>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</si>
  <si>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</si>
  <si>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</si>
  <si>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</si>
  <si>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</si>
  <si>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</si>
  <si>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</si>
  <si>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</si>
  <si>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</si>
  <si>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</si>
  <si>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</si>
  <si>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</si>
  <si>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</si>
  <si>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</si>
  <si>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</si>
  <si>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</si>
  <si>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</si>
  <si>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</si>
  <si>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</si>
  <si>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</si>
  <si>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</si>
  <si>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</si>
  <si>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</si>
  <si>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</si>
  <si>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</si>
  <si>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</si>
  <si>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</si>
  <si>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</si>
  <si>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</si>
  <si>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</si>
  <si>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</si>
  <si>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</si>
  <si>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</si>
  <si>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</si>
  <si>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</si>
  <si>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</si>
  <si>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</si>
  <si>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</si>
  <si>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</si>
  <si>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</si>
  <si>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</si>
  <si>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</si>
  <si>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</si>
  <si>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</si>
  <si>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</si>
  <si>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</si>
  <si>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</si>
  <si>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</si>
  <si>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</si>
  <si>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</si>
  <si>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</si>
  <si>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</si>
  <si>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</si>
  <si>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</si>
  <si>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</si>
  <si>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</si>
  <si>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</si>
  <si>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</si>
  <si>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</si>
  <si>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</si>
  <si>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</si>
  <si>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</si>
  <si>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</si>
  <si>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</si>
  <si>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</si>
  <si>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</si>
  <si>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</si>
  <si>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</si>
  <si>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</si>
  <si>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</si>
  <si>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</si>
  <si>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</si>
  <si>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</si>
  <si>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</si>
  <si>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</si>
  <si>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</si>
  <si>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</si>
  <si>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</si>
  <si>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</si>
  <si>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</si>
  <si>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</si>
  <si>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</si>
  <si>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</si>
  <si>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</si>
  <si>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</si>
  <si>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</si>
  <si>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</si>
  <si>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</si>
  <si>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</si>
  <si>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</si>
  <si>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</si>
  <si>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</si>
  <si>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</si>
  <si>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</si>
  <si>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</si>
  <si>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</si>
  <si>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</si>
  <si>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</si>
  <si>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</si>
  <si>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</si>
  <si>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</si>
  <si>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</si>
  <si>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</si>
  <si>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</si>
  <si>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</si>
  <si>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</si>
  <si>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</si>
  <si>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</si>
  <si>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</si>
  <si>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</si>
  <si>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</si>
  <si>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</si>
  <si>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</si>
  <si>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</si>
  <si>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</si>
  <si>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</si>
  <si>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</si>
  <si>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</si>
  <si>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</si>
  <si>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</si>
  <si>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</si>
  <si>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</si>
  <si>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</si>
  <si>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</si>
  <si>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</si>
  <si>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</si>
  <si>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</si>
  <si>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</si>
  <si>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</si>
  <si>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</si>
  <si>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</si>
  <si>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</si>
  <si>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</si>
  <si>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</si>
  <si>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</si>
  <si>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</si>
  <si>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</si>
  <si>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</si>
  <si>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</si>
  <si>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</si>
  <si>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</si>
  <si>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</si>
  <si>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</si>
  <si>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</si>
  <si>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</si>
  <si>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</si>
  <si>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</si>
  <si>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</si>
  <si>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</si>
  <si>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</si>
  <si>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</si>
  <si>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</si>
  <si>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</si>
  <si>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</si>
  <si>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</si>
  <si>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</si>
  <si>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</si>
  <si>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</si>
  <si>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</si>
  <si>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</si>
  <si>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</si>
  <si>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</si>
  <si>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</si>
  <si>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</si>
  <si>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</si>
  <si>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</si>
  <si>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</si>
  <si>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</si>
  <si>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</si>
  <si>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</si>
  <si>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</si>
  <si>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</si>
  <si>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</si>
  <si>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</si>
  <si>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</si>
  <si>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</si>
  <si>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</si>
  <si>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</si>
  <si>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</si>
  <si>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</si>
  <si>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</si>
  <si>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</si>
  <si>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</si>
  <si>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</si>
  <si>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</si>
  <si>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</si>
  <si>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</si>
  <si>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</si>
  <si>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</si>
  <si>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</si>
  <si>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</si>
  <si>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</si>
  <si>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</si>
  <si>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</si>
  <si>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</si>
  <si>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</si>
  <si>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</si>
  <si>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</si>
  <si>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</si>
  <si>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</si>
  <si>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</si>
  <si>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</si>
  <si>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</si>
  <si>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</si>
  <si>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</si>
  <si>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</si>
  <si>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</si>
  <si>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</si>
  <si>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</si>
  <si>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</si>
  <si>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</si>
  <si>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</si>
  <si>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</si>
  <si>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</si>
  <si>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</si>
  <si>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</si>
  <si>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</si>
  <si>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</si>
  <si>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</si>
  <si>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</si>
  <si>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</si>
  <si>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</si>
  <si>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</si>
  <si>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</si>
  <si>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</si>
  <si>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</si>
  <si>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</si>
  <si>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</si>
  <si>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</si>
  <si>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</si>
  <si>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</si>
  <si>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</si>
  <si>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</si>
  <si>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</si>
  <si>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</si>
  <si>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</si>
  <si>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</si>
  <si>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</si>
  <si>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</si>
  <si>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</si>
  <si>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</si>
  <si>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</si>
  <si>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</si>
  <si>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</si>
  <si>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</si>
  <si>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</si>
  <si>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</si>
  <si>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</si>
  <si>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</si>
  <si>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</si>
  <si>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</si>
  <si>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</si>
  <si>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</si>
  <si>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</si>
  <si>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</si>
  <si>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</si>
  <si>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</si>
  <si>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</si>
  <si>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</si>
  <si>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</si>
  <si>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</si>
  <si>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</si>
  <si>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</si>
  <si>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</si>
  <si>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</si>
  <si>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</si>
  <si>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</si>
  <si>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</si>
  <si>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</si>
  <si>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</si>
  <si>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</si>
  <si>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</si>
  <si>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</si>
  <si>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</si>
  <si>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</si>
  <si>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</si>
  <si>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</si>
  <si>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</si>
  <si>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</si>
  <si>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</si>
  <si>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</si>
  <si>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</si>
  <si>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</si>
  <si>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</si>
  <si>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</si>
  <si>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</si>
  <si>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</si>
  <si>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</si>
  <si>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</si>
  <si>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</si>
  <si>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</si>
  <si>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</si>
  <si>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</si>
  <si>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</si>
  <si>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</si>
  <si>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</si>
  <si>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</si>
  <si>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</si>
  <si>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</si>
  <si>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</si>
  <si>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</si>
  <si>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</si>
  <si>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</si>
  <si>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</si>
  <si>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</si>
  <si>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</si>
  <si>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</si>
  <si>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</si>
  <si>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</si>
  <si>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</si>
  <si>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</si>
  <si>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</si>
  <si>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</si>
  <si>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</si>
  <si>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</si>
  <si>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</si>
  <si>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</si>
  <si>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</si>
  <si>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</si>
  <si>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</si>
  <si>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</si>
  <si>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</si>
  <si>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</si>
  <si>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</si>
  <si>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</si>
  <si>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</si>
  <si>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</si>
  <si>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</si>
  <si>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</si>
  <si>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</si>
  <si>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</si>
  <si>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</si>
  <si>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</si>
  <si>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</si>
  <si>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</si>
  <si>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</si>
  <si>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</si>
  <si>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</si>
  <si>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</si>
  <si>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</si>
  <si>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</si>
  <si>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</si>
  <si>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</si>
  <si>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</si>
  <si>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</si>
  <si>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</si>
  <si>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</si>
  <si>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</si>
  <si>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</si>
  <si>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</si>
  <si>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</si>
  <si>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</si>
  <si>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</si>
  <si>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</si>
  <si>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</si>
  <si>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</si>
  <si>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</si>
  <si>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</si>
  <si>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</si>
  <si>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</si>
  <si>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</si>
  <si>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</si>
  <si>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</si>
  <si>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</si>
  <si>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</si>
  <si>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</si>
  <si>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</si>
  <si>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</si>
  <si>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</si>
  <si>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</si>
  <si>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</si>
  <si>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</si>
  <si>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</si>
  <si>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</si>
  <si>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</si>
  <si>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</si>
  <si>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</si>
  <si>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</si>
  <si>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</si>
  <si>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</si>
  <si>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</si>
  <si>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</si>
  <si>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</si>
  <si>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</si>
  <si>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</si>
  <si>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</si>
  <si>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</si>
  <si>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</si>
  <si>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</si>
  <si>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</si>
  <si>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</si>
  <si>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</si>
  <si>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</si>
  <si>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</si>
  <si>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</si>
  <si>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</si>
  <si>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</si>
  <si>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</si>
  <si>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</si>
  <si>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</si>
  <si>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</si>
  <si>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</si>
  <si>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</si>
  <si>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</si>
  <si>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</si>
  <si>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</si>
  <si>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</si>
  <si>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</si>
  <si>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</si>
  <si>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</si>
  <si>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</si>
  <si>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</si>
  <si>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</si>
  <si>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</si>
  <si>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</si>
  <si>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</si>
  <si>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</si>
  <si>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</si>
  <si>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</si>
  <si>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</si>
  <si>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</si>
  <si>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</si>
  <si>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</si>
  <si>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</si>
  <si>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</si>
  <si>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</si>
  <si>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</si>
  <si>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</si>
  <si>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</si>
  <si>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</si>
  <si>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</si>
  <si>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</si>
  <si>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</si>
  <si>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</si>
  <si>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</si>
  <si>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</si>
  <si>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</si>
  <si>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</si>
  <si>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</si>
  <si>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</si>
  <si>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</si>
  <si>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</si>
  <si>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</si>
  <si>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</si>
  <si>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</si>
  <si>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</si>
  <si>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</si>
  <si>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</si>
  <si>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</si>
  <si>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</si>
  <si>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</si>
  <si>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</si>
  <si>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</si>
  <si>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</si>
  <si>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</si>
  <si>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</si>
  <si>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</si>
  <si>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</si>
  <si>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</si>
  <si>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</si>
  <si>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</si>
  <si>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</si>
  <si>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</si>
  <si>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</si>
  <si>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</si>
  <si>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</si>
  <si>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</si>
  <si>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</si>
  <si>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</si>
  <si>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</si>
  <si>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</si>
  <si>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</si>
  <si>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</si>
  <si>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</si>
  <si>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</si>
  <si>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</si>
  <si>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</si>
  <si>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</si>
  <si>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</si>
  <si>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</si>
  <si>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</si>
  <si>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</si>
  <si>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</si>
  <si>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</si>
  <si>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</si>
  <si>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</si>
  <si>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</si>
  <si>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</si>
  <si>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</si>
  <si>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</si>
  <si>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</si>
  <si>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</si>
  <si>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</si>
  <si>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</si>
  <si>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</si>
  <si>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</si>
  <si>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</si>
  <si>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</si>
  <si>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</si>
  <si>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</si>
  <si>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</si>
  <si>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</si>
  <si>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</si>
  <si>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</si>
  <si>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</si>
  <si>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</si>
  <si>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</si>
  <si>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</si>
  <si>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</si>
  <si>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</si>
  <si>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</si>
  <si>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</si>
  <si>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</si>
  <si>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</si>
  <si>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</si>
  <si>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</si>
  <si>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</si>
  <si>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</si>
  <si>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</si>
  <si>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</si>
  <si>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</si>
  <si>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</si>
  <si>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</si>
  <si>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</si>
  <si>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</si>
  <si>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</si>
  <si>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</si>
  <si>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</si>
  <si>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</si>
  <si>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</si>
  <si>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</si>
  <si>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</si>
  <si>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</si>
  <si>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</si>
  <si>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</si>
  <si>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</si>
  <si>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</si>
  <si>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</si>
  <si>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</si>
  <si>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</si>
  <si>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</si>
  <si>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</si>
  <si>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</si>
  <si>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</si>
  <si>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</si>
  <si>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</si>
  <si>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</si>
  <si>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</si>
  <si>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</si>
  <si>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</si>
  <si>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</si>
  <si>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</si>
  <si>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</si>
  <si>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</si>
  <si>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</si>
  <si>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</si>
  <si>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</si>
  <si>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</si>
  <si>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</si>
  <si>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</si>
  <si>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</si>
  <si>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</si>
  <si>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</si>
  <si>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</si>
  <si>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</si>
  <si>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</si>
  <si>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</si>
  <si>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</si>
  <si>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</si>
  <si>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</si>
  <si>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</si>
  <si>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</si>
  <si>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</si>
  <si>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</si>
  <si>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</si>
  <si>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</si>
  <si>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</si>
  <si>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</si>
  <si>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</si>
  <si>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</si>
  <si>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</si>
  <si>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</si>
  <si>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</si>
  <si>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</si>
  <si>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</si>
  <si>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</si>
  <si>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</si>
  <si>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</si>
  <si>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</si>
  <si>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</si>
  <si>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</si>
  <si>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</si>
  <si>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</si>
  <si>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</si>
  <si>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</si>
  <si>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</si>
  <si>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</si>
  <si>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</si>
  <si>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</si>
  <si>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</si>
  <si>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</si>
  <si>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</si>
  <si>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</si>
  <si>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</si>
  <si>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</si>
  <si>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</si>
  <si>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</si>
  <si>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</si>
  <si>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</si>
  <si>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</si>
  <si>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</si>
  <si>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</si>
  <si>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</si>
  <si>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</si>
  <si>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</si>
  <si>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</si>
  <si>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</si>
  <si>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</si>
  <si>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</si>
  <si>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</si>
  <si>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</si>
  <si>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</si>
  <si>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</si>
  <si>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</si>
  <si>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</si>
  <si>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</si>
  <si>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</si>
  <si>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</si>
  <si>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</si>
  <si>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</si>
  <si>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</si>
  <si>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</si>
  <si>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</si>
  <si>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</si>
  <si>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</si>
  <si>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</si>
  <si>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</si>
  <si>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</si>
  <si>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</si>
  <si>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</si>
  <si>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</si>
  <si>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</si>
  <si>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</si>
  <si>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</si>
  <si>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</si>
  <si>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</si>
  <si>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</si>
  <si>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</si>
  <si>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</si>
  <si>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</si>
  <si>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</si>
  <si>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</si>
  <si>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</si>
  <si>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</si>
  <si>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</si>
  <si>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</si>
  <si>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</si>
  <si>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</si>
  <si>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</si>
  <si>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</si>
  <si>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</si>
  <si>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</si>
  <si>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</si>
  <si>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</si>
  <si>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</si>
  <si>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</si>
  <si>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</si>
  <si>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</si>
  <si>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</si>
  <si>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</si>
  <si>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</si>
  <si>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</si>
  <si>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</si>
  <si>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</si>
  <si>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</si>
  <si>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</si>
  <si>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</si>
  <si>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</si>
  <si>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</si>
  <si>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</si>
  <si>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</si>
  <si>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</si>
  <si>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</si>
  <si>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</si>
  <si>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</si>
  <si>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</si>
  <si>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</si>
  <si>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</si>
  <si>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</si>
  <si>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</si>
  <si>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</si>
  <si>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</si>
  <si>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</si>
  <si>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</si>
  <si>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</si>
  <si>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</si>
  <si>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</si>
  <si>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</si>
  <si>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</si>
  <si>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</si>
  <si>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</si>
  <si>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</si>
  <si>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</si>
  <si>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</si>
  <si>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</si>
  <si>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</si>
  <si>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</si>
  <si>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</si>
  <si>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</si>
  <si>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</si>
  <si>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</si>
  <si>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</si>
  <si>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</si>
  <si>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</si>
  <si>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</si>
  <si>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</si>
  <si>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</si>
  <si>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</si>
  <si>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</si>
  <si>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</si>
  <si>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</si>
  <si>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</si>
  <si>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</si>
  <si>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</si>
  <si>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</si>
  <si>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</si>
  <si>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</si>
  <si>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</si>
  <si>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</si>
  <si>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</si>
  <si>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</si>
  <si>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</si>
  <si>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</si>
  <si>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</si>
  <si>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</si>
  <si>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</si>
  <si>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</si>
  <si>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</si>
  <si>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</si>
  <si>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</si>
  <si>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</si>
  <si>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</si>
  <si>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</si>
  <si>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</si>
  <si>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</si>
  <si>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</si>
  <si>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</si>
  <si>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</si>
  <si>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</si>
  <si>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</si>
  <si>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</si>
  <si>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</si>
  <si>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</si>
  <si>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</si>
  <si>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</si>
  <si>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</si>
  <si>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</si>
  <si>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</si>
  <si>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</si>
  <si>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</si>
  <si>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</si>
  <si>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</si>
  <si>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</si>
  <si>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</si>
  <si>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</si>
  <si>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</si>
  <si>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</si>
  <si>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</si>
  <si>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</si>
  <si>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</si>
  <si>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</si>
  <si>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</si>
  <si>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</si>
  <si>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</si>
  <si>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</si>
  <si>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</si>
  <si>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</si>
  <si>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</si>
  <si>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</si>
  <si>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</si>
  <si>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</si>
  <si>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</si>
  <si>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</si>
  <si>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</si>
  <si>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</si>
  <si>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</si>
  <si>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</si>
  <si>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</si>
  <si>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</si>
  <si>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</si>
  <si>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</si>
  <si>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</si>
  <si>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</si>
  <si>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</si>
  <si>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</si>
  <si>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</si>
  <si>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</si>
  <si>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</si>
  <si>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</si>
  <si>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</si>
  <si>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</si>
  <si>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</si>
  <si>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</si>
  <si>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</si>
  <si>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</si>
  <si>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</si>
  <si>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</si>
  <si>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</si>
  <si>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</si>
  <si>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</si>
  <si>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</si>
  <si>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</si>
  <si>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</si>
  <si>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</si>
  <si>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</si>
  <si>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</si>
  <si>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</si>
  <si>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</si>
  <si>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</si>
  <si>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</si>
  <si>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</si>
  <si>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</si>
  <si>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</si>
  <si>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</si>
  <si>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</si>
  <si>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</si>
  <si>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</si>
  <si>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</si>
  <si>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</si>
  <si>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</si>
  <si>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</si>
  <si>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</si>
  <si>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</si>
  <si>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</si>
  <si>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</si>
  <si>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</si>
  <si>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</si>
  <si>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</si>
  <si>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</si>
  <si>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</si>
  <si>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</si>
  <si>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</si>
  <si>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</si>
  <si>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</si>
  <si>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</si>
  <si>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</si>
  <si>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</si>
  <si>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</si>
  <si>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</si>
  <si>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</si>
  <si>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</si>
  <si>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</si>
  <si>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</si>
  <si>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</si>
  <si>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</si>
  <si>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</si>
  <si>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</si>
  <si>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</si>
  <si>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</si>
  <si>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</si>
  <si>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</si>
  <si>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</si>
  <si>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</si>
  <si>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</si>
  <si>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</si>
  <si>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</si>
  <si>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</si>
  <si>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</si>
  <si>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</si>
  <si>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</si>
  <si>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</si>
  <si>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</si>
  <si>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</si>
  <si>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</si>
  <si>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</si>
  <si>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</si>
  <si>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</si>
  <si>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</si>
  <si>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</si>
  <si>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</si>
  <si>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</si>
  <si>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</si>
  <si>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</si>
  <si>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</si>
  <si>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</si>
  <si>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</si>
  <si>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</si>
  <si>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</si>
  <si>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</si>
  <si>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</si>
  <si>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</si>
  <si>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</si>
  <si>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</si>
  <si>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</si>
  <si>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</si>
  <si>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</si>
  <si>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</si>
  <si>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</si>
  <si>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</si>
  <si>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</si>
  <si>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</si>
  <si>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</si>
  <si>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</si>
  <si>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</si>
  <si>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</si>
  <si>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</si>
  <si>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</si>
  <si>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</si>
  <si>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</si>
  <si>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</si>
  <si>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</si>
  <si>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</si>
  <si>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</si>
  <si>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</si>
  <si>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</si>
  <si>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</si>
  <si>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</si>
  <si>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</si>
  <si>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</si>
  <si>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</si>
  <si>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</si>
  <si>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</si>
  <si>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</si>
  <si>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</si>
  <si>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</si>
  <si>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</si>
  <si>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</si>
  <si>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</si>
  <si>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</si>
  <si>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</si>
  <si>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</si>
  <si>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</si>
  <si>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</si>
  <si>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</si>
  <si>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</si>
  <si>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</si>
  <si>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</si>
  <si>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</si>
  <si>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</si>
  <si>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</si>
  <si>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</si>
  <si>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</si>
  <si>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</si>
  <si>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</si>
  <si>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</si>
  <si>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</si>
  <si>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</si>
  <si>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</si>
  <si>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</si>
  <si>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</si>
  <si>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</si>
  <si>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</si>
  <si>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</si>
  <si>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</si>
  <si>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</si>
  <si>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</si>
  <si>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</si>
  <si>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</si>
  <si>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</si>
  <si>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</si>
  <si>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</si>
  <si>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</si>
  <si>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</si>
  <si>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</si>
  <si>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</si>
  <si>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</si>
  <si>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</si>
  <si>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</si>
  <si>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</si>
  <si>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</si>
  <si>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</si>
  <si>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</si>
  <si>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</si>
  <si>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</si>
  <si>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</si>
  <si>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</si>
  <si>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</si>
  <si>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</si>
  <si>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</si>
  <si>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</si>
  <si>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</si>
  <si>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</si>
  <si>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</si>
  <si>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</si>
  <si>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</si>
  <si>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</si>
  <si>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</si>
  <si>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</si>
  <si>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</si>
  <si>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</si>
  <si>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</si>
  <si>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</si>
  <si>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</si>
  <si>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</si>
  <si>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</si>
  <si>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</si>
  <si>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</si>
  <si>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</si>
  <si>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</si>
  <si>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</si>
  <si>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</si>
  <si>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</si>
  <si>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</si>
  <si>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</si>
  <si>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</si>
  <si>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</si>
  <si>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</si>
  <si>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</si>
  <si>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</si>
  <si>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</si>
  <si>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</si>
  <si>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</si>
  <si>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</si>
  <si>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</si>
  <si>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</si>
  <si>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</si>
  <si>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</si>
  <si>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</si>
  <si>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</si>
  <si>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</si>
  <si>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</si>
  <si>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</si>
  <si>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</si>
  <si>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</si>
  <si>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</si>
  <si>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</si>
  <si>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</si>
  <si>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</si>
  <si>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</si>
  <si>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</si>
  <si>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</si>
  <si>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</si>
  <si>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</si>
  <si>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</si>
  <si>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</si>
  <si>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</si>
  <si>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</si>
  <si>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</si>
  <si>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</si>
  <si>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</si>
  <si>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</si>
  <si>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</si>
  <si>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</si>
  <si>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</si>
  <si>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</si>
  <si>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</si>
  <si>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</si>
  <si>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</si>
  <si>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</si>
  <si>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</si>
  <si>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</si>
  <si>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</si>
  <si>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</si>
  <si>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</si>
  <si>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</si>
  <si>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</si>
  <si>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</si>
  <si>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</si>
  <si>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</si>
  <si>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</si>
  <si>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</si>
  <si>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</si>
  <si>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</si>
  <si>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</si>
  <si>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</si>
  <si>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</si>
  <si>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</si>
  <si>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</si>
  <si>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</si>
  <si>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</si>
  <si>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</si>
  <si>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</si>
  <si>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</si>
  <si>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</si>
  <si>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</si>
  <si>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</si>
  <si>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</si>
  <si>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</si>
  <si>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</si>
  <si>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</si>
  <si>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</si>
  <si>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</si>
  <si>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</si>
  <si>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</si>
  <si>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</si>
  <si>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</si>
  <si>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</si>
  <si>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</si>
  <si>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</si>
  <si>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</si>
  <si>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</si>
  <si>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</si>
  <si>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</si>
  <si>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</si>
  <si>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</si>
  <si>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</si>
  <si>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</si>
  <si>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</si>
  <si>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</si>
  <si>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</si>
  <si>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</si>
  <si>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</si>
  <si>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</si>
  <si>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</si>
  <si>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</si>
  <si>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</si>
  <si>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</si>
  <si>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</si>
  <si>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</si>
  <si>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</si>
  <si>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</si>
  <si>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</si>
  <si>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</si>
  <si>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</si>
  <si>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</si>
  <si>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</si>
  <si>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</si>
  <si>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</si>
  <si>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</si>
  <si>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</si>
  <si>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</si>
  <si>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</si>
  <si>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</si>
  <si>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</si>
  <si>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</si>
  <si>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</si>
  <si>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</si>
  <si>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</si>
  <si>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</si>
  <si>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</si>
  <si>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</si>
  <si>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</si>
  <si>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</si>
  <si>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</si>
  <si>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</si>
  <si>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</si>
  <si>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</si>
  <si>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</si>
  <si>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</si>
  <si>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</si>
  <si>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</si>
  <si>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</si>
  <si>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</si>
  <si>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</si>
  <si>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</si>
  <si>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</si>
  <si>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</si>
  <si>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</si>
  <si>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</si>
  <si>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</si>
  <si>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</si>
  <si>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</si>
  <si>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</si>
  <si>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</si>
  <si>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</si>
  <si>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</si>
  <si>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</si>
  <si>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</si>
  <si>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</si>
  <si>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</si>
  <si>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</si>
  <si>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</si>
  <si>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</si>
  <si>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</si>
  <si>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</si>
  <si>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</si>
  <si>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</si>
  <si>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</si>
  <si>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</si>
  <si>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</si>
  <si>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</si>
  <si>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</si>
  <si>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</si>
  <si>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</si>
  <si>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</si>
  <si>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</si>
  <si>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</si>
  <si>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</si>
  <si>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</si>
  <si>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</si>
  <si>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</si>
  <si>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</si>
  <si>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</si>
  <si>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</si>
  <si>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</si>
  <si>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</si>
  <si>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</si>
  <si>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</si>
  <si>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</si>
  <si>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</si>
  <si>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</si>
  <si>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</si>
  <si>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</si>
  <si>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</si>
  <si>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</si>
  <si>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</si>
  <si>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</si>
  <si>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</si>
  <si>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</si>
  <si>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</si>
  <si>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</si>
  <si>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</si>
  <si>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</si>
  <si>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</si>
  <si>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</si>
  <si>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</si>
  <si>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</si>
  <si>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</si>
  <si>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</si>
  <si>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</si>
  <si>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</si>
  <si>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</si>
  <si>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</si>
  <si>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</si>
  <si>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</si>
  <si>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</si>
  <si>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</si>
  <si>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</si>
  <si>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</si>
  <si>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</si>
  <si>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</si>
  <si>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</si>
  <si>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</si>
  <si>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</si>
  <si>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</si>
  <si>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</si>
  <si>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</si>
  <si>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</si>
  <si>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</si>
  <si>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</si>
  <si>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</si>
  <si>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</si>
  <si>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</si>
  <si>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</si>
  <si>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</si>
  <si>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</si>
  <si>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</si>
  <si>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</si>
  <si>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</si>
  <si>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</si>
  <si>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</si>
  <si>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</si>
  <si>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</si>
  <si>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</si>
  <si>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</si>
  <si>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</si>
  <si>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</si>
  <si>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</si>
  <si>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</si>
  <si>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</si>
  <si>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</si>
  <si>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</si>
  <si>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</si>
  <si>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</si>
  <si>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</si>
  <si>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</si>
  <si>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</si>
  <si>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</si>
  <si>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</si>
  <si>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</si>
  <si>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</si>
  <si>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</si>
  <si>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</si>
  <si>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</si>
  <si>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</si>
  <si>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</si>
  <si>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</si>
  <si>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</si>
  <si>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</si>
  <si>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</si>
  <si>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</si>
  <si>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</si>
  <si>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</si>
  <si>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</si>
  <si>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</si>
  <si>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</si>
  <si>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</si>
  <si>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</si>
  <si>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</si>
  <si>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</si>
  <si>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</si>
  <si>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</si>
  <si>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</si>
  <si>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</si>
  <si>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</si>
  <si>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</si>
  <si>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</si>
  <si>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</si>
  <si>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</si>
  <si>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</si>
  <si>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</si>
  <si>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</si>
  <si>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</si>
  <si>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</si>
  <si>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</si>
  <si>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</si>
  <si>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</si>
  <si>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</si>
  <si>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</si>
  <si>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</si>
  <si>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</si>
  <si>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</si>
  <si>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</si>
  <si>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</si>
  <si>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</si>
  <si>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</si>
  <si>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</si>
  <si>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</si>
  <si>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</si>
  <si>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</si>
  <si>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</si>
  <si>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</si>
  <si>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</si>
  <si>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</si>
  <si>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</si>
  <si>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</si>
  <si>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</si>
  <si>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</si>
  <si>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</si>
  <si>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</si>
  <si>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</si>
  <si>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</si>
  <si>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</si>
  <si>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</si>
  <si>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</si>
  <si>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</si>
  <si>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</si>
  <si>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</si>
  <si>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</si>
  <si>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</si>
  <si>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</si>
  <si>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</si>
  <si>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</si>
  <si>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</si>
  <si>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</si>
  <si>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</si>
  <si>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</si>
  <si>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</si>
  <si>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</si>
  <si>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</si>
  <si>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</si>
  <si>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</si>
  <si>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</si>
  <si>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</si>
  <si>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</si>
  <si>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</si>
  <si>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</si>
  <si>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</si>
  <si>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</si>
  <si>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</si>
  <si>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</si>
  <si>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</si>
  <si>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</si>
  <si>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</si>
  <si>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</si>
  <si>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</si>
  <si>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</si>
  <si>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</si>
  <si>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</si>
  <si>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</si>
  <si>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</si>
  <si>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</si>
  <si>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</si>
  <si>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</si>
  <si>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</si>
  <si>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</si>
  <si>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</si>
  <si>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</si>
  <si>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</si>
  <si>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</si>
  <si>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</si>
  <si>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</si>
  <si>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</si>
  <si>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</si>
  <si>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</si>
  <si>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</si>
  <si>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</si>
  <si>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</si>
  <si>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</si>
  <si>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</si>
  <si>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</si>
  <si>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</si>
  <si>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</si>
  <si>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</si>
  <si>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</si>
  <si>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</si>
  <si>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</si>
  <si>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</si>
  <si>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</si>
  <si>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</si>
  <si>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</si>
  <si>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</si>
  <si>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</si>
  <si>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</si>
  <si>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</si>
  <si>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</si>
  <si>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</si>
  <si>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</si>
  <si>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</si>
  <si>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</si>
  <si>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</si>
  <si>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</si>
  <si>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</si>
  <si>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</si>
  <si>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</si>
  <si>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</si>
  <si>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</si>
  <si>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</si>
  <si>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</si>
  <si>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</si>
  <si>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</si>
  <si>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</si>
  <si>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</si>
  <si>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</si>
  <si>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</si>
  <si>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</si>
  <si>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</si>
  <si>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</si>
  <si>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</si>
  <si>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</si>
  <si>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</si>
  <si>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</si>
  <si>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</si>
  <si>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</si>
  <si>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</si>
  <si>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</si>
  <si>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</si>
  <si>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</si>
  <si>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</si>
  <si>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</si>
  <si>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</si>
  <si>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</si>
  <si>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</si>
  <si>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</si>
  <si>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</si>
  <si>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</si>
  <si>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</si>
  <si>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</si>
  <si>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</si>
  <si>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</si>
  <si>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</si>
  <si>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</si>
  <si>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</si>
  <si>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</si>
  <si>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</si>
  <si>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</si>
  <si>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</si>
  <si>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</si>
  <si>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</si>
  <si>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</si>
  <si>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</si>
  <si>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</si>
  <si>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</si>
  <si>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</si>
  <si>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</si>
  <si>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</si>
  <si>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</si>
  <si>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</si>
  <si>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</si>
  <si>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</si>
  <si>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</si>
  <si>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</si>
  <si>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</si>
  <si>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</si>
  <si>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</si>
  <si>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</si>
  <si>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</si>
  <si>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</si>
  <si>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</si>
  <si>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</si>
  <si>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</si>
  <si>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</si>
  <si>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</si>
  <si>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</si>
  <si>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</si>
  <si>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</si>
  <si>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</si>
  <si>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</si>
  <si>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</si>
  <si>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</si>
  <si>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</si>
  <si>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</si>
  <si>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</si>
  <si>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</si>
  <si>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</si>
  <si>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</si>
  <si>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</si>
  <si>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</si>
  <si>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</si>
  <si>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</si>
  <si>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</si>
  <si>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</si>
  <si>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</si>
  <si>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</si>
  <si>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</si>
  <si>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</si>
  <si>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</si>
  <si>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</si>
  <si>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</si>
  <si>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</si>
  <si>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</si>
  <si>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</si>
  <si>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</si>
  <si>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</si>
  <si>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</si>
  <si>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</si>
  <si>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</si>
  <si>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</si>
  <si>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</si>
  <si>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</si>
  <si>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</si>
  <si>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</si>
  <si>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</si>
  <si>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</si>
  <si>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</si>
  <si>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</si>
  <si>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</si>
  <si>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</si>
  <si>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</si>
  <si>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</si>
  <si>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</si>
  <si>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</si>
  <si>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</si>
  <si>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</si>
  <si>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</si>
  <si>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</si>
  <si>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</si>
  <si>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</si>
  <si>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</si>
  <si>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</si>
  <si>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</si>
  <si>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</si>
  <si>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</si>
  <si>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</si>
  <si>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</si>
  <si>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</si>
  <si>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</si>
  <si>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</si>
  <si>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</si>
  <si>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</si>
  <si>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</si>
  <si>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</si>
  <si>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</si>
  <si>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</si>
  <si>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</si>
  <si>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</si>
  <si>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</si>
  <si>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</si>
  <si>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</si>
  <si>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</si>
  <si>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</si>
  <si>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</si>
  <si>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</si>
  <si>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</si>
  <si>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</si>
  <si>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</si>
  <si>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</si>
  <si>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</si>
  <si>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</si>
  <si>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</si>
  <si>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</si>
  <si>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</si>
  <si>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</si>
  <si>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</si>
  <si>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</si>
  <si>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</si>
  <si>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</si>
  <si>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</si>
  <si>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</si>
  <si>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</si>
  <si>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</si>
  <si>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</si>
  <si>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</si>
  <si>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</si>
  <si>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</si>
  <si>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</si>
  <si>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</si>
  <si>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</si>
  <si>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</si>
  <si>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</si>
  <si>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</si>
  <si>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</si>
  <si>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</si>
  <si>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</si>
  <si>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</si>
  <si>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</si>
  <si>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</si>
  <si>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</si>
  <si>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</si>
  <si>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</si>
  <si>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</si>
  <si>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</si>
  <si>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</si>
  <si>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</si>
  <si>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</si>
  <si>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</si>
  <si>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</si>
  <si>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</si>
  <si>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</si>
  <si>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</si>
  <si>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</si>
  <si>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</si>
  <si>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</si>
  <si>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</si>
  <si>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</si>
  <si>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</si>
  <si>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</si>
  <si>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</si>
  <si>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</si>
  <si>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</si>
  <si>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</si>
  <si>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</si>
  <si>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</si>
  <si>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</si>
  <si>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</si>
  <si>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</si>
  <si>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</si>
  <si>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</si>
  <si>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</si>
  <si>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</si>
  <si>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</si>
  <si>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</si>
  <si>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</si>
  <si>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</si>
  <si>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</si>
  <si>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</si>
  <si>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</si>
  <si>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</si>
  <si>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</si>
  <si>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</si>
  <si>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</si>
  <si>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</si>
  <si>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</si>
  <si>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</si>
  <si>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</si>
  <si>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</si>
  <si>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</si>
  <si>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</si>
  <si>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</si>
  <si>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</si>
  <si>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</si>
  <si>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</si>
  <si>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</si>
  <si>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</si>
  <si>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</si>
  <si>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</si>
  <si>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</si>
  <si>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</si>
  <si>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</si>
  <si>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</si>
  <si>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</si>
  <si>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</si>
  <si>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</si>
  <si>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</si>
  <si>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</si>
  <si>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</si>
  <si>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</si>
  <si>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</si>
  <si>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</si>
  <si>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</si>
  <si>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</si>
  <si>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</si>
  <si>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</si>
  <si>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</si>
  <si>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</si>
  <si>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</si>
  <si>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</si>
  <si>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</si>
  <si>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</si>
  <si>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</si>
  <si>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</si>
  <si>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</si>
  <si>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</si>
  <si>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</si>
  <si>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</si>
  <si>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</si>
  <si>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</si>
  <si>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</si>
  <si>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</si>
  <si>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</si>
  <si>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</si>
  <si>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</si>
  <si>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</si>
  <si>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</si>
  <si>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</si>
  <si>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</si>
  <si>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</si>
  <si>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</si>
  <si>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</si>
  <si>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</si>
  <si>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</si>
  <si>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</si>
  <si>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</si>
  <si>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</si>
  <si>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</si>
  <si>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</si>
  <si>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</si>
  <si>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</si>
  <si>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</si>
  <si>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</si>
  <si>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</si>
  <si>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</si>
  <si>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</si>
  <si>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</si>
  <si>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</si>
  <si>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</si>
  <si>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</si>
  <si>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</si>
  <si>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</si>
  <si>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</si>
  <si>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</si>
  <si>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</si>
  <si>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</si>
  <si>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</si>
  <si>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</si>
  <si>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</si>
  <si>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</si>
  <si>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</si>
  <si>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</si>
  <si>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</si>
  <si>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</si>
  <si>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</si>
  <si>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</si>
  <si>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</si>
  <si>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</si>
  <si>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</si>
  <si>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</si>
  <si>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</si>
  <si>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</si>
  <si>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</si>
  <si>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</si>
  <si>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</si>
  <si>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</si>
  <si>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</si>
  <si>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</si>
  <si>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</si>
  <si>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</si>
  <si>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</si>
  <si>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</si>
  <si>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</si>
  <si>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</si>
  <si>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</si>
  <si>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</si>
  <si>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</si>
  <si>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</si>
  <si>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</si>
  <si>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</si>
  <si>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</si>
  <si>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</si>
  <si>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</si>
  <si>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</si>
  <si>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</si>
  <si>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</si>
  <si>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</si>
  <si>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</si>
  <si>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</si>
  <si>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</si>
  <si>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</si>
  <si>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</si>
  <si>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</si>
  <si>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</si>
  <si>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</si>
  <si>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</si>
  <si>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</si>
  <si>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</si>
  <si>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</si>
  <si>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</si>
  <si>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</si>
  <si>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</si>
  <si>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</si>
  <si>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</si>
  <si>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</si>
  <si>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</si>
  <si>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</si>
  <si>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</si>
  <si>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</si>
  <si>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</si>
  <si>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</si>
  <si>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</si>
  <si>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</si>
  <si>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</si>
  <si>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</si>
  <si>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</si>
  <si>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</si>
  <si>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</si>
  <si>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</si>
  <si>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</si>
  <si>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</si>
  <si>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</si>
  <si>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</si>
  <si>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</si>
  <si>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</si>
  <si>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</si>
  <si>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</si>
  <si>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</si>
  <si>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</si>
  <si>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</si>
  <si>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</si>
  <si>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</si>
  <si>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</si>
  <si>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</si>
  <si>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</si>
  <si>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</si>
  <si>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</si>
  <si>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</si>
  <si>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</si>
  <si>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</si>
  <si>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</si>
  <si>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</si>
  <si>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</si>
  <si>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</si>
  <si>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</si>
  <si>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</si>
  <si>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</si>
  <si>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</si>
  <si>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</si>
  <si>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</si>
  <si>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</si>
  <si>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</si>
  <si>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</si>
  <si>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</si>
  <si>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</si>
  <si>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</si>
  <si>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</si>
  <si>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</si>
  <si>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</si>
  <si>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</si>
  <si>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</si>
  <si>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</si>
  <si>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</si>
  <si>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</si>
  <si>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</si>
  <si>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</si>
  <si>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</si>
  <si>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</si>
  <si>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</si>
  <si>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</si>
  <si>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</si>
  <si>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</si>
  <si>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</si>
  <si>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</si>
  <si>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</si>
  <si>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</si>
  <si>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</si>
  <si>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</si>
  <si>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</si>
  <si>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</si>
  <si>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</si>
  <si>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</si>
  <si>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</si>
  <si>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</si>
  <si>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</si>
  <si>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</si>
  <si>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</si>
  <si>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</si>
  <si>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</si>
  <si>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</si>
  <si>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</si>
  <si>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</si>
  <si>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</si>
  <si>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</si>
  <si>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</si>
  <si>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</si>
  <si>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</si>
  <si>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</si>
  <si>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</si>
  <si>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</si>
  <si>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</si>
  <si>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</si>
  <si>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</si>
  <si>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</si>
  <si>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</si>
  <si>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</si>
  <si>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</si>
  <si>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</si>
  <si>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</si>
  <si>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</si>
  <si>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</si>
  <si>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</si>
  <si>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</si>
  <si>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</si>
  <si>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</si>
  <si>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</si>
  <si>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</si>
  <si>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</si>
  <si>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</si>
  <si>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</si>
  <si>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</si>
  <si>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</si>
  <si>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</si>
  <si>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</si>
  <si>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</si>
  <si>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</si>
  <si>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</si>
  <si>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</si>
  <si>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</si>
  <si>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</si>
  <si>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</si>
  <si>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</si>
  <si>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</si>
  <si>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</si>
  <si>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</si>
  <si>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</si>
  <si>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</si>
  <si>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</si>
  <si>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</si>
  <si>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</si>
  <si>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</si>
  <si>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</si>
  <si>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</si>
  <si>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</si>
  <si>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</si>
  <si>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</si>
  <si>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</si>
  <si>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</si>
  <si>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</si>
  <si>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</si>
  <si>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</si>
  <si>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</si>
  <si>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</si>
  <si>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</si>
  <si>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</si>
  <si>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</si>
  <si>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</si>
  <si>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</si>
  <si>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</si>
  <si>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</si>
  <si>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</si>
  <si>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</si>
  <si>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</si>
  <si>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</si>
  <si>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</si>
  <si>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</si>
  <si>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</si>
  <si>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</si>
  <si>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</si>
  <si>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</si>
  <si>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</si>
  <si>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</si>
  <si>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</si>
  <si>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</si>
  <si>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</si>
  <si>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</si>
  <si>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</si>
  <si>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</si>
  <si>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</si>
  <si>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</si>
  <si>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</si>
  <si>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</si>
  <si>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</si>
  <si>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</si>
  <si>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</si>
  <si>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</si>
  <si>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</si>
  <si>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</si>
  <si>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</si>
  <si>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</si>
  <si>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</si>
  <si>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</si>
  <si>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</si>
  <si>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</si>
  <si>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</si>
  <si>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</si>
  <si>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</si>
  <si>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</si>
  <si>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</si>
  <si>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</si>
  <si>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</si>
  <si>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</si>
  <si>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</si>
  <si>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</si>
  <si>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</si>
  <si>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</si>
  <si>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</si>
  <si>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</si>
  <si>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</si>
  <si>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</si>
  <si>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</si>
  <si>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</si>
  <si>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</si>
  <si>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</si>
  <si>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</si>
  <si>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</si>
  <si>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</si>
  <si>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</si>
  <si>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</si>
  <si>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</si>
  <si>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</si>
  <si>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</si>
  <si>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</si>
  <si>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</si>
  <si>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</si>
  <si>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</si>
  <si>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</si>
  <si>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</si>
  <si>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</si>
  <si>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</si>
  <si>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</si>
  <si>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</si>
  <si>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</si>
  <si>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</si>
  <si>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</si>
  <si>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</si>
  <si>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</si>
  <si>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</si>
  <si>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</si>
  <si>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</si>
  <si>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</si>
  <si>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</si>
  <si>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</si>
  <si>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</si>
  <si>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</si>
  <si>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</si>
  <si>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</si>
  <si>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</si>
  <si>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</si>
  <si>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</si>
  <si>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</si>
  <si>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</si>
  <si>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</si>
  <si>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</si>
  <si>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</si>
  <si>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</si>
  <si>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</si>
  <si>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</si>
  <si>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</si>
  <si>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</si>
  <si>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</si>
  <si>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</si>
  <si>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</si>
  <si>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</si>
  <si>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</si>
  <si>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</si>
  <si>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</si>
  <si>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</si>
  <si>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</si>
  <si>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</si>
  <si>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</si>
  <si>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</si>
  <si>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</si>
  <si>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</si>
  <si>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</si>
  <si>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</si>
  <si>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</si>
  <si>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</si>
  <si>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</si>
  <si>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</si>
  <si>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</si>
  <si>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</si>
  <si>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</si>
  <si>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</si>
  <si>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</si>
  <si>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</si>
  <si>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</si>
  <si>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</si>
  <si>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</si>
  <si>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</si>
  <si>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</si>
  <si>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</si>
  <si>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</si>
  <si>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</si>
  <si>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</si>
  <si>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</si>
  <si>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</si>
  <si>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</si>
  <si>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</si>
  <si>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</si>
  <si>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</si>
  <si>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</si>
  <si>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</si>
  <si>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</si>
  <si>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</si>
  <si>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</si>
  <si>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</si>
  <si>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</si>
  <si>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</si>
  <si>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</si>
  <si>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</si>
  <si>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</si>
  <si>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</si>
  <si>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</si>
  <si>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</si>
  <si>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</si>
  <si>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</si>
  <si>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</si>
  <si>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</si>
  <si>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</si>
  <si>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</si>
  <si>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</si>
  <si>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</si>
  <si>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</si>
  <si>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</si>
  <si>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</si>
  <si>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</si>
  <si>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</si>
  <si>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</si>
  <si>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</si>
  <si>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</si>
  <si>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</si>
  <si>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</si>
  <si>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</si>
  <si>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</si>
  <si>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</si>
  <si>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</si>
  <si>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</si>
  <si>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</si>
  <si>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</si>
  <si>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</si>
  <si>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</si>
  <si>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</si>
  <si>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</si>
  <si>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</si>
  <si>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</si>
  <si>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</si>
  <si>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</si>
  <si>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</si>
  <si>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</si>
  <si>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</si>
  <si>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</si>
  <si>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</si>
  <si>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</si>
  <si>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</si>
  <si>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</si>
  <si>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</si>
  <si>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</si>
  <si>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</si>
  <si>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</si>
  <si>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</si>
  <si>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</si>
  <si>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</si>
  <si>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</si>
  <si>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</si>
  <si>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</si>
  <si>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</si>
  <si>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</si>
  <si>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</si>
  <si>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</si>
  <si>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</si>
  <si>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</si>
  <si>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</si>
  <si>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</si>
  <si>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</si>
  <si>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</si>
  <si>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</si>
  <si>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</si>
  <si>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</si>
  <si>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</si>
  <si>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</si>
  <si>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</si>
  <si>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</si>
  <si>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</si>
  <si>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</si>
  <si>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</si>
  <si>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</si>
  <si>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</si>
  <si>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</si>
  <si>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</si>
  <si>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</si>
  <si>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</si>
  <si>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</si>
  <si>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</si>
  <si>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</si>
  <si>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</si>
  <si>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</si>
  <si>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</si>
  <si>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</si>
  <si>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</si>
  <si>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</si>
  <si>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</si>
  <si>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</si>
  <si>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</si>
  <si>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</si>
  <si>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</si>
  <si>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</si>
  <si>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</si>
  <si>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</si>
  <si>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</si>
  <si>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</si>
  <si>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</si>
  <si>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</si>
  <si>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</si>
  <si>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</si>
  <si>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</si>
  <si>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</si>
  <si>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</si>
  <si>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</si>
  <si>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</si>
  <si>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</si>
  <si>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</si>
  <si>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</si>
  <si>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</si>
  <si>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</si>
  <si>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</si>
  <si>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</si>
  <si>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</si>
  <si>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</si>
  <si>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</si>
  <si>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</si>
  <si>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</si>
  <si>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</si>
  <si>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</si>
  <si>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</si>
  <si>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</si>
  <si>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</si>
  <si>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</si>
  <si>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</si>
  <si>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</si>
  <si>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</si>
  <si>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</si>
  <si>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</si>
  <si>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</si>
  <si>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</si>
  <si>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</si>
  <si>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</si>
  <si>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</si>
  <si>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</si>
  <si>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</si>
  <si>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</si>
  <si>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</si>
  <si>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</si>
  <si>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</si>
  <si>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</si>
  <si>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</si>
  <si>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</si>
  <si>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</si>
  <si>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</si>
  <si>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</si>
  <si>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</si>
  <si>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</si>
  <si>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</si>
  <si>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</si>
  <si>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</si>
  <si>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</si>
  <si>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</si>
  <si>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</si>
  <si>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</si>
  <si>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</si>
  <si>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</si>
  <si>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</si>
  <si>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</si>
  <si>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</si>
  <si>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</si>
  <si>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</si>
  <si>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</si>
  <si>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</si>
  <si>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</si>
  <si>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</si>
  <si>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</si>
  <si>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</si>
  <si>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</si>
  <si>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</si>
  <si>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</si>
  <si>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</si>
  <si>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</si>
  <si>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</si>
  <si>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</si>
  <si>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</si>
  <si>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</si>
  <si>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</si>
  <si>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</si>
  <si>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</si>
  <si>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</si>
  <si>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</si>
  <si>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</si>
  <si>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</si>
  <si>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</si>
  <si>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</si>
  <si>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</si>
  <si>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</si>
  <si>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</si>
  <si>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</si>
  <si>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</si>
  <si>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</si>
  <si>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</si>
  <si>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</si>
  <si>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</si>
  <si>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</si>
  <si>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</si>
  <si>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</si>
  <si>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</si>
  <si>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</si>
  <si>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</si>
  <si>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</si>
  <si>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</si>
  <si>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</si>
  <si>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</si>
  <si>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</si>
  <si>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</si>
  <si>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</si>
  <si>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</si>
  <si>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</si>
  <si>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</si>
  <si>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</si>
  <si>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</si>
  <si>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</si>
  <si>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</si>
  <si>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</si>
  <si>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</si>
  <si>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</si>
  <si>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</si>
  <si>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</si>
  <si>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</si>
  <si>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</si>
  <si>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</si>
  <si>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</si>
  <si>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</si>
  <si>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</si>
  <si>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</si>
  <si>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</si>
  <si>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</si>
  <si>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</si>
  <si>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</si>
  <si>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</si>
  <si>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</si>
  <si>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</si>
  <si>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</si>
  <si>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</si>
  <si>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</si>
  <si>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</si>
  <si>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</si>
  <si>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</si>
  <si>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</si>
  <si>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</si>
  <si>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</si>
  <si>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</si>
  <si>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</si>
  <si>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</si>
  <si>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</si>
  <si>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</si>
  <si>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</si>
  <si>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</si>
  <si>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</si>
  <si>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</si>
  <si>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</si>
  <si>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</si>
  <si>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</si>
  <si>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</si>
  <si>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</si>
  <si>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</si>
  <si>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</si>
  <si>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</si>
  <si>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</si>
  <si>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</si>
  <si>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</si>
  <si>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</si>
  <si>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</si>
  <si>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</si>
  <si>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</si>
  <si>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</si>
  <si>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</si>
  <si>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</si>
  <si>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</si>
  <si>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</si>
  <si>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</si>
  <si>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</si>
  <si>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</si>
  <si>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</si>
  <si>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</si>
  <si>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</si>
  <si>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</si>
  <si>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</si>
  <si>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</si>
  <si>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</si>
  <si>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</si>
  <si>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</si>
  <si>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</si>
  <si>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</si>
  <si>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</si>
  <si>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</si>
  <si>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</si>
  <si>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</si>
  <si>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</si>
  <si>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</si>
  <si>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</si>
  <si>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</si>
  <si>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</si>
  <si>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</si>
  <si>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</si>
  <si>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</si>
  <si>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</si>
  <si>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</si>
  <si>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</si>
  <si>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</si>
  <si>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</si>
  <si>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</si>
  <si>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</si>
  <si>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</si>
  <si>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</si>
  <si>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</si>
  <si>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</si>
  <si>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</si>
  <si>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</si>
  <si>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</si>
  <si>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</si>
  <si>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</si>
  <si>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</si>
  <si>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</si>
  <si>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</si>
  <si>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</si>
  <si>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</si>
  <si>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</si>
  <si>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</si>
  <si>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</si>
  <si>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</si>
  <si>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</si>
  <si>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</si>
  <si>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</si>
  <si>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</si>
  <si>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</si>
  <si>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</si>
  <si>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</si>
  <si>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</si>
  <si>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</si>
  <si>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</si>
  <si>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</si>
  <si>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</si>
  <si>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</si>
  <si>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</si>
  <si>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</si>
  <si>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</si>
  <si>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</si>
  <si>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</si>
  <si>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</si>
  <si>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</si>
  <si>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</si>
  <si>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</si>
  <si>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</si>
  <si>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</si>
  <si>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</si>
  <si>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</si>
  <si>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</si>
  <si>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</si>
  <si>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</si>
  <si>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</si>
  <si>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</si>
  <si>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</si>
  <si>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</si>
  <si>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</si>
  <si>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</si>
  <si>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</si>
  <si>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</si>
  <si>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</si>
  <si>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</si>
  <si>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</si>
  <si>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</si>
  <si>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</si>
  <si>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</si>
  <si>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</si>
  <si>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</si>
  <si>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</si>
  <si>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</si>
  <si>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</si>
  <si>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</si>
  <si>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</si>
  <si>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</si>
  <si>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</si>
  <si>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</si>
  <si>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</si>
  <si>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</si>
  <si>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</si>
  <si>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</si>
  <si>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</si>
  <si>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</si>
  <si>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</si>
  <si>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</si>
  <si>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</si>
  <si>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</si>
  <si>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</si>
  <si>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</si>
  <si>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</si>
  <si>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</si>
  <si>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</si>
  <si>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</si>
  <si>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</si>
  <si>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</si>
  <si>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</si>
  <si>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</si>
  <si>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</si>
  <si>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</si>
  <si>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</si>
  <si>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</si>
  <si>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</si>
  <si>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</si>
  <si>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</si>
  <si>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</si>
  <si>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</si>
  <si>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</si>
  <si>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</si>
  <si>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</si>
  <si>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</si>
  <si>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</si>
  <si>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</si>
  <si>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</si>
  <si>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</si>
  <si>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</si>
  <si>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</si>
  <si>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</si>
  <si>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</si>
  <si>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</si>
  <si>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</si>
  <si>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</si>
  <si>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</si>
  <si>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</si>
  <si>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</si>
  <si>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</si>
  <si>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</si>
  <si>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</si>
  <si>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</si>
  <si>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</si>
  <si>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</si>
  <si>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</si>
  <si>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</si>
  <si>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</si>
  <si>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</si>
  <si>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</si>
  <si>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</si>
  <si>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</si>
  <si>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</si>
  <si>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</si>
  <si>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</si>
  <si>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</si>
  <si>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</si>
  <si>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</si>
  <si>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</si>
  <si>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</si>
  <si>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</si>
  <si>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</si>
  <si>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</si>
  <si>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</si>
  <si>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</si>
  <si>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</si>
  <si>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</si>
  <si>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</si>
  <si>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</si>
  <si>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</si>
  <si>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</si>
  <si>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</si>
  <si>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</si>
  <si>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</si>
  <si>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</si>
  <si>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</si>
  <si>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</si>
  <si>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</si>
  <si>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</si>
  <si>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</si>
  <si>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</si>
  <si>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</si>
  <si>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</si>
  <si>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</si>
  <si>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</si>
  <si>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</si>
  <si>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</si>
  <si>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</si>
  <si>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</si>
  <si>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</si>
  <si>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</si>
  <si>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</si>
  <si>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</si>
  <si>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</si>
  <si>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</si>
  <si>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</si>
  <si>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</si>
  <si>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</si>
  <si>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</si>
  <si>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</si>
  <si>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</si>
  <si>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</si>
  <si>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</si>
  <si>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</si>
  <si>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</si>
  <si>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</si>
  <si>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</si>
  <si>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</si>
  <si>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</si>
  <si>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</si>
  <si>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</si>
  <si>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</si>
  <si>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</si>
  <si>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</si>
  <si>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</si>
  <si>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</si>
  <si>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</si>
  <si>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</si>
  <si>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</si>
  <si>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</si>
  <si>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</si>
  <si>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</si>
  <si>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</si>
  <si>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</si>
  <si>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</si>
  <si>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</si>
  <si>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</si>
  <si>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</si>
  <si>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</si>
  <si>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</si>
  <si>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2021-13-10000284</t>
  </si>
  <si>
    <t>0454-2017</t>
  </si>
  <si>
    <t xml:space="preserve">INSTITUTO COLOMBIANO DE BIENESTAR FAMILIAR </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</si>
  <si>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</si>
  <si>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0284-2018</t>
  </si>
  <si>
    <t>0390-2018</t>
  </si>
  <si>
    <t>0087-2019</t>
  </si>
  <si>
    <t>232020139</t>
  </si>
  <si>
    <t>232020164</t>
  </si>
  <si>
    <t>232020142</t>
  </si>
  <si>
    <t>232020146</t>
  </si>
  <si>
    <t>232020150</t>
  </si>
  <si>
    <t>232020124</t>
  </si>
  <si>
    <t>0175-2020</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</si>
  <si>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</si>
  <si>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</si>
  <si>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</si>
  <si>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232019275</t>
  </si>
  <si>
    <t>232019271</t>
  </si>
  <si>
    <t>232014398</t>
  </si>
  <si>
    <t>232014400</t>
  </si>
  <si>
    <t>232019273</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</si>
  <si>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</si>
  <si>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</si>
  <si>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Calle 25G N°8b-16</t>
  </si>
  <si>
    <t xml:space="preserve">3017570444 </t>
  </si>
  <si>
    <t xml:space="preserve">Cll 40 Cra. 11 #11-36 </t>
  </si>
  <si>
    <t>asomujeres1998@hotmail.com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</si>
</sst>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52" sqref="K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186"/>
      <c r="I20" s="149" t="s">
        <v>208</v>
      </c>
      <c r="J20" s="150" t="s">
        <v>222</v>
      </c>
      <c r="K20" s="151">
        <v>4626978145</v>
      </c>
      <c r="L20" s="152">
        <v>44194</v>
      </c>
      <c r="M20" s="152">
        <v>44561</v>
      </c>
      <c r="N20" s="135">
        <f>+(M20-L20)/30</f>
        <v>12.233333333333333</v>
      </c>
      <c r="O20" s="138"/>
      <c r="U20" s="134"/>
      <c r="V20" s="105">
        <f ca="1">NOW()</f>
        <v>44194.750588078707</v>
      </c>
      <c r="W20" s="105">
        <f ca="1">NOW()</f>
        <v>44194.750588078707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DEL LITORAL CARIBE UNIDAS POR COLOMBIA ASOMUJERES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21" t="s">
        <v>2677</v>
      </c>
      <c r="E48" s="145">
        <v>42753</v>
      </c>
      <c r="F48" s="145">
        <v>43312</v>
      </c>
      <c r="G48" s="160">
        <f>IF(AND(E48&lt;&gt;"",F48&lt;&gt;""),((F48-E48)/30),"")</f>
        <v>18.633333333333333</v>
      </c>
      <c r="H48" s="114" t="s">
        <v>2679</v>
      </c>
      <c r="I48" s="113" t="s">
        <v>208</v>
      </c>
      <c r="J48" s="113" t="s">
        <v>222</v>
      </c>
      <c r="K48" s="116">
        <v>1357518359</v>
      </c>
      <c r="L48" s="115" t="s">
        <v>1148</v>
      </c>
      <c r="M48" s="117"/>
      <c r="N48" s="115" t="s">
        <v>27</v>
      </c>
      <c r="O48" s="115" t="s">
        <v>26</v>
      </c>
      <c r="P48" s="78"/>
    </row>
    <row r="49" spans="1:16" s="6" customFormat="1" ht="24.75" customHeight="1" x14ac:dyDescent="0.25">
      <c r="A49" s="143">
        <v>2</v>
      </c>
      <c r="B49" s="111" t="s">
        <v>2678</v>
      </c>
      <c r="C49" s="112" t="s">
        <v>31</v>
      </c>
      <c r="D49" s="121" t="s">
        <v>2680</v>
      </c>
      <c r="E49" s="145">
        <v>43344</v>
      </c>
      <c r="F49" s="145">
        <v>43404</v>
      </c>
      <c r="G49" s="160">
        <f t="shared" ref="G49:G50" si="2">IF(AND(E49&lt;&gt;"",F49&lt;&gt;""),((F49-E49)/30),"")</f>
        <v>2</v>
      </c>
      <c r="H49" s="114" t="s">
        <v>2679</v>
      </c>
      <c r="I49" s="113" t="s">
        <v>208</v>
      </c>
      <c r="J49" s="113" t="s">
        <v>222</v>
      </c>
      <c r="K49" s="116">
        <v>952609347</v>
      </c>
      <c r="L49" s="115" t="s">
        <v>1148</v>
      </c>
      <c r="M49" s="117"/>
      <c r="N49" s="115" t="s">
        <v>27</v>
      </c>
      <c r="O49" s="115" t="s">
        <v>26</v>
      </c>
      <c r="P49" s="78"/>
    </row>
    <row r="50" spans="1:16" s="6" customFormat="1" ht="24.75" customHeight="1" x14ac:dyDescent="0.25">
      <c r="A50" s="143">
        <v>3</v>
      </c>
      <c r="B50" s="111" t="s">
        <v>2678</v>
      </c>
      <c r="C50" s="112" t="s">
        <v>31</v>
      </c>
      <c r="D50" s="110" t="s">
        <v>2681</v>
      </c>
      <c r="E50" s="145">
        <v>43405</v>
      </c>
      <c r="F50" s="145">
        <v>43434</v>
      </c>
      <c r="G50" s="160">
        <f t="shared" si="2"/>
        <v>0.96666666666666667</v>
      </c>
      <c r="H50" s="119" t="s">
        <v>2679</v>
      </c>
      <c r="I50" s="113" t="s">
        <v>208</v>
      </c>
      <c r="J50" s="113" t="s">
        <v>222</v>
      </c>
      <c r="K50" s="116">
        <v>311310244</v>
      </c>
      <c r="L50" s="115" t="s">
        <v>1148</v>
      </c>
      <c r="M50" s="117"/>
      <c r="N50" s="115" t="s">
        <v>27</v>
      </c>
      <c r="O50" s="115" t="s">
        <v>26</v>
      </c>
      <c r="P50" s="78"/>
    </row>
    <row r="51" spans="1:16" s="6" customFormat="1" ht="24.75" customHeight="1" outlineLevel="1" x14ac:dyDescent="0.25">
      <c r="A51" s="143">
        <v>4</v>
      </c>
      <c r="B51" s="111" t="s">
        <v>2678</v>
      </c>
      <c r="C51" s="112" t="s">
        <v>31</v>
      </c>
      <c r="D51" s="121" t="s">
        <v>2682</v>
      </c>
      <c r="E51" s="145">
        <v>43480</v>
      </c>
      <c r="F51" s="145">
        <v>43738</v>
      </c>
      <c r="G51" s="160">
        <f t="shared" ref="G51:G107" si="3">IF(AND(E51&lt;&gt;"",F51&lt;&gt;""),((F51-E51)/30),"")</f>
        <v>8.6</v>
      </c>
      <c r="H51" s="114" t="s">
        <v>2679</v>
      </c>
      <c r="I51" s="113" t="s">
        <v>208</v>
      </c>
      <c r="J51" s="113" t="s">
        <v>222</v>
      </c>
      <c r="K51" s="116">
        <v>1173419982</v>
      </c>
      <c r="L51" s="115" t="s">
        <v>1148</v>
      </c>
      <c r="M51" s="117"/>
      <c r="N51" s="115" t="s">
        <v>27</v>
      </c>
      <c r="O51" s="115" t="s">
        <v>1148</v>
      </c>
      <c r="P51" s="78"/>
    </row>
    <row r="52" spans="1:16" s="7" customFormat="1" ht="24.75" customHeight="1" outlineLevel="1" x14ac:dyDescent="0.25">
      <c r="A52" s="144">
        <v>5</v>
      </c>
      <c r="B52" s="111" t="s">
        <v>2678</v>
      </c>
      <c r="C52" s="112" t="s">
        <v>31</v>
      </c>
      <c r="D52" s="110" t="s">
        <v>2693</v>
      </c>
      <c r="E52" s="145">
        <v>43736</v>
      </c>
      <c r="F52" s="145">
        <v>43829</v>
      </c>
      <c r="G52" s="160">
        <f t="shared" si="3"/>
        <v>3.1</v>
      </c>
      <c r="H52" s="119" t="s">
        <v>2698</v>
      </c>
      <c r="I52" s="113" t="s">
        <v>220</v>
      </c>
      <c r="J52" s="113" t="s">
        <v>487</v>
      </c>
      <c r="K52" s="116">
        <v>654470340</v>
      </c>
      <c r="L52" s="115" t="s">
        <v>1148</v>
      </c>
      <c r="M52" s="117"/>
      <c r="N52" s="115" t="s">
        <v>27</v>
      </c>
      <c r="O52" s="115" t="s">
        <v>1148</v>
      </c>
      <c r="P52" s="79"/>
    </row>
    <row r="53" spans="1:16" s="7" customFormat="1" ht="24.75" customHeight="1" outlineLevel="1" x14ac:dyDescent="0.25">
      <c r="A53" s="144">
        <v>6</v>
      </c>
      <c r="B53" s="111" t="s">
        <v>2678</v>
      </c>
      <c r="C53" s="112" t="s">
        <v>31</v>
      </c>
      <c r="D53" s="110" t="s">
        <v>2694</v>
      </c>
      <c r="E53" s="145">
        <v>43736</v>
      </c>
      <c r="F53" s="145">
        <v>43829</v>
      </c>
      <c r="G53" s="160">
        <f t="shared" si="3"/>
        <v>3.1</v>
      </c>
      <c r="H53" s="119" t="s">
        <v>2690</v>
      </c>
      <c r="I53" s="113" t="s">
        <v>220</v>
      </c>
      <c r="J53" s="113" t="s">
        <v>507</v>
      </c>
      <c r="K53" s="116">
        <v>973130672</v>
      </c>
      <c r="L53" s="115" t="s">
        <v>1148</v>
      </c>
      <c r="M53" s="117"/>
      <c r="N53" s="115" t="s">
        <v>27</v>
      </c>
      <c r="O53" s="115" t="s">
        <v>1148</v>
      </c>
      <c r="P53" s="79"/>
    </row>
    <row r="54" spans="1:16" s="7" customFormat="1" ht="24.75" customHeight="1" outlineLevel="1" x14ac:dyDescent="0.25">
      <c r="A54" s="144">
        <v>7</v>
      </c>
      <c r="B54" s="111" t="s">
        <v>2678</v>
      </c>
      <c r="C54" s="112" t="s">
        <v>31</v>
      </c>
      <c r="D54" s="110" t="s">
        <v>2695</v>
      </c>
      <c r="E54" s="145">
        <v>42002</v>
      </c>
      <c r="F54" s="145">
        <v>42369</v>
      </c>
      <c r="G54" s="160">
        <f t="shared" si="3"/>
        <v>12.233333333333333</v>
      </c>
      <c r="H54" s="114" t="s">
        <v>2699</v>
      </c>
      <c r="I54" s="113" t="s">
        <v>220</v>
      </c>
      <c r="J54" s="113" t="s">
        <v>495</v>
      </c>
      <c r="K54" s="118">
        <v>101174080</v>
      </c>
      <c r="L54" s="115" t="s">
        <v>1148</v>
      </c>
      <c r="M54" s="117"/>
      <c r="N54" s="115" t="s">
        <v>27</v>
      </c>
      <c r="O54" s="115" t="s">
        <v>1148</v>
      </c>
      <c r="P54" s="79"/>
    </row>
    <row r="55" spans="1:16" s="7" customFormat="1" ht="24.75" customHeight="1" outlineLevel="1" x14ac:dyDescent="0.25">
      <c r="A55" s="144">
        <v>8</v>
      </c>
      <c r="B55" s="111" t="s">
        <v>2678</v>
      </c>
      <c r="C55" s="112" t="s">
        <v>31</v>
      </c>
      <c r="D55" s="110" t="s">
        <v>2696</v>
      </c>
      <c r="E55" s="145">
        <v>42002</v>
      </c>
      <c r="F55" s="145">
        <v>42369</v>
      </c>
      <c r="G55" s="160">
        <f t="shared" si="3"/>
        <v>12.233333333333333</v>
      </c>
      <c r="H55" s="114" t="s">
        <v>2699</v>
      </c>
      <c r="I55" s="113" t="s">
        <v>220</v>
      </c>
      <c r="J55" s="113" t="s">
        <v>509</v>
      </c>
      <c r="K55" s="118">
        <v>2026339697</v>
      </c>
      <c r="L55" s="115" t="s">
        <v>1148</v>
      </c>
      <c r="M55" s="117"/>
      <c r="N55" s="115" t="s">
        <v>27</v>
      </c>
      <c r="O55" s="115" t="s">
        <v>1148</v>
      </c>
      <c r="P55" s="79"/>
    </row>
    <row r="56" spans="1:16" s="7" customFormat="1" ht="24.75" customHeight="1" outlineLevel="1" x14ac:dyDescent="0.25">
      <c r="A56" s="144">
        <v>9</v>
      </c>
      <c r="B56" s="111" t="s">
        <v>2678</v>
      </c>
      <c r="C56" s="112" t="s">
        <v>31</v>
      </c>
      <c r="D56" s="110" t="s">
        <v>2697</v>
      </c>
      <c r="E56" s="145">
        <v>43736</v>
      </c>
      <c r="F56" s="145">
        <v>43829</v>
      </c>
      <c r="G56" s="160">
        <f t="shared" si="3"/>
        <v>3.1</v>
      </c>
      <c r="H56" s="114" t="s">
        <v>2699</v>
      </c>
      <c r="I56" s="113" t="s">
        <v>220</v>
      </c>
      <c r="J56" s="113" t="s">
        <v>502</v>
      </c>
      <c r="K56" s="118">
        <v>1067573800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2683</v>
      </c>
      <c r="E114" s="145">
        <v>43885</v>
      </c>
      <c r="F114" s="145">
        <v>44196</v>
      </c>
      <c r="G114" s="160">
        <f>IF(AND(E114&lt;&gt;"",F114&lt;&gt;""),((F114-E114)/30),"")</f>
        <v>10.366666666666667</v>
      </c>
      <c r="H114" s="122" t="s">
        <v>2690</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2684</v>
      </c>
      <c r="E115" s="145">
        <v>43885</v>
      </c>
      <c r="F115" s="145">
        <v>44196</v>
      </c>
      <c r="G115" s="160">
        <f t="shared" ref="G115:G116" si="4">IF(AND(E115&lt;&gt;"",F115&lt;&gt;""),((F115-E115)/30),"")</f>
        <v>10.366666666666667</v>
      </c>
      <c r="H115" s="64" t="s">
        <v>2690</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2685</v>
      </c>
      <c r="E116" s="145">
        <v>43885</v>
      </c>
      <c r="F116" s="145">
        <v>44196</v>
      </c>
      <c r="G116" s="160">
        <f t="shared" si="4"/>
        <v>10.366666666666667</v>
      </c>
      <c r="H116" s="64" t="s">
        <v>2690</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2686</v>
      </c>
      <c r="E117" s="145">
        <v>43914</v>
      </c>
      <c r="F117" s="145">
        <v>44196</v>
      </c>
      <c r="G117" s="160">
        <f t="shared" ref="G117:G159" si="5">IF(AND(E117&lt;&gt;"",F117&lt;&gt;""),((F117-E117)/30),"")</f>
        <v>9.4</v>
      </c>
      <c r="H117" s="64" t="s">
        <v>2679</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2687</v>
      </c>
      <c r="E118" s="145">
        <v>43885</v>
      </c>
      <c r="F118" s="145">
        <v>44196</v>
      </c>
      <c r="G118" s="160">
        <f t="shared" si="5"/>
        <v>10.366666666666667</v>
      </c>
      <c r="H118" s="64" t="s">
        <v>2679</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2688</v>
      </c>
      <c r="E119" s="145">
        <v>43885</v>
      </c>
      <c r="F119" s="145">
        <v>44196</v>
      </c>
      <c r="G119" s="160">
        <f t="shared" si="5"/>
        <v>10.366666666666667</v>
      </c>
      <c r="H119" s="64" t="s">
        <v>2679</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2689</v>
      </c>
      <c r="E120" s="145">
        <v>43885</v>
      </c>
      <c r="F120" s="145">
        <v>44196</v>
      </c>
      <c r="G120" s="160">
        <f t="shared" si="5"/>
        <v>10.366666666666667</v>
      </c>
      <c r="H120" s="64" t="s">
        <v>2691</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231348907.25</v>
      </c>
      <c r="F185" s="92"/>
      <c r="G185" s="93"/>
      <c r="H185" s="88"/>
      <c r="I185" s="90" t="s">
        <v>2627</v>
      </c>
      <c r="J185" s="166">
        <f>+SUM(M179:M183)</f>
        <v>0.03</v>
      </c>
      <c r="K185" s="202" t="s">
        <v>2628</v>
      </c>
      <c r="L185" s="202"/>
      <c r="M185" s="94">
        <f>+J185*(SUM(K20:K35))</f>
        <v>138809344.34999999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2692</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2702</v>
      </c>
      <c r="L211" s="21"/>
      <c r="M211" s="21"/>
      <c r="N211" s="21"/>
      <c r="O211" s="8"/>
    </row>
    <row r="212" spans="1:15" x14ac:dyDescent="0.25">
      <c r="A212" s="9"/>
      <c r="B212" s="27" t="s">
        <v>2619</v>
      </c>
      <c r="C212" s="147" t="s">
        <v>2692</v>
      </c>
      <c r="D212" s="21"/>
      <c r="G212" s="27" t="s">
        <v>2621</v>
      </c>
      <c r="H212" s="148" t="s">
        <v>2701</v>
      </c>
      <c r="J212" s="27" t="s">
        <v>2623</v>
      </c>
      <c r="K212" s="14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