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<sst xmlns="http://schemas.openxmlformats.org/spreadsheetml/2006/main" count="3573" uniqueCount="2804">
  <si>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</si>
  <si>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</si>
  <si>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</si>
  <si>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</si>
  <si>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</si>
  <si>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</si>
  <si>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</si>
  <si>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</si>
  <si>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</si>
  <si>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</si>
  <si>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</si>
  <si>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</si>
  <si>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</si>
  <si>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</si>
  <si>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</si>
  <si>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</si>
  <si>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</si>
  <si>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</si>
  <si>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</si>
  <si>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</si>
  <si>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</si>
  <si>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</si>
  <si>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</si>
  <si>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</si>
  <si>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</si>
  <si>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</si>
  <si>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</si>
  <si>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</si>
  <si>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</si>
  <si>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</si>
  <si>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</si>
  <si>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</si>
  <si>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</si>
  <si>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</si>
  <si>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</si>
  <si>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</si>
  <si>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</si>
  <si>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</si>
  <si>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</si>
  <si>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</si>
  <si>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</si>
  <si>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</si>
  <si>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</si>
  <si>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</si>
  <si>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</si>
  <si>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</si>
  <si>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</si>
  <si>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</si>
  <si>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</si>
  <si>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</si>
  <si>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</si>
  <si>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</si>
  <si>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</si>
  <si>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</si>
  <si>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</si>
  <si>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</si>
  <si>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</si>
  <si>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</si>
  <si>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</si>
  <si>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</si>
  <si>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</si>
  <si>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</si>
  <si>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</si>
  <si>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</si>
  <si>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</si>
  <si>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</si>
  <si>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</si>
  <si>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</si>
  <si>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</si>
  <si>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</si>
  <si>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</si>
  <si>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</si>
  <si>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</si>
  <si>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</si>
  <si>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</si>
  <si>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</si>
  <si>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</si>
  <si>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</si>
  <si>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</si>
  <si>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</si>
  <si>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</si>
  <si>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</si>
  <si>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</si>
  <si>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</si>
  <si>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</si>
  <si>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</si>
  <si>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</si>
  <si>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</si>
  <si>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</si>
  <si>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</si>
  <si>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</si>
  <si>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</si>
  <si>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</si>
  <si>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</si>
  <si>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</si>
  <si>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</si>
  <si>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</si>
  <si>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</si>
  <si>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</si>
  <si>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</si>
  <si>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</si>
  <si>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</si>
  <si>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</si>
  <si>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</si>
  <si>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</si>
  <si>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</si>
  <si>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</si>
  <si>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</si>
  <si>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</si>
  <si>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</si>
  <si>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</si>
  <si>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</si>
  <si>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</si>
  <si>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</si>
  <si>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</si>
  <si>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</si>
  <si>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</si>
  <si>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</si>
  <si>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</si>
  <si>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</si>
  <si>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</si>
  <si>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</si>
  <si>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</si>
  <si>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</si>
  <si>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</si>
  <si>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</si>
  <si>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</si>
  <si>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</si>
  <si>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</si>
  <si>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</si>
  <si>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</si>
  <si>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</si>
  <si>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</si>
  <si>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</si>
  <si>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</si>
  <si>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</si>
  <si>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</si>
  <si>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</si>
  <si>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</si>
  <si>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</si>
  <si>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</si>
  <si>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</si>
  <si>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</si>
  <si>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</si>
  <si>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</si>
  <si>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</si>
  <si>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</si>
  <si>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</si>
  <si>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</si>
  <si>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</si>
  <si>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</si>
  <si>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</si>
  <si>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</si>
  <si>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</si>
  <si>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</si>
  <si>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</si>
  <si>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</si>
  <si>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</si>
  <si>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</si>
  <si>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</si>
  <si>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</si>
  <si>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</si>
  <si>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</si>
  <si>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</si>
  <si>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</si>
  <si>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</si>
  <si>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</si>
  <si>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</si>
  <si>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</si>
  <si>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</si>
  <si>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</si>
  <si>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</si>
  <si>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</si>
  <si>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</si>
  <si>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</si>
  <si>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</si>
  <si>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</si>
  <si>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</si>
  <si>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</si>
  <si>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</si>
  <si>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</si>
  <si>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</si>
  <si>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</si>
  <si>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</si>
  <si>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</si>
  <si>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</si>
  <si>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</si>
  <si>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</si>
  <si>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</si>
  <si>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</si>
  <si>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</si>
  <si>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</si>
  <si>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</si>
  <si>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</si>
  <si>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</si>
  <si>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</si>
  <si>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</si>
  <si>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</si>
  <si>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</si>
  <si>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</si>
  <si>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</si>
  <si>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</si>
  <si>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</si>
  <si>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</si>
  <si>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</si>
  <si>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</si>
  <si>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</si>
  <si>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</si>
  <si>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</si>
  <si>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</si>
  <si>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</si>
  <si>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</si>
  <si>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</si>
  <si>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</si>
  <si>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</si>
  <si>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</si>
  <si>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</si>
  <si>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</si>
  <si>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</si>
  <si>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</si>
  <si>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</si>
  <si>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</si>
  <si>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</si>
  <si>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</si>
  <si>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</si>
  <si>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</si>
  <si>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</si>
  <si>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</si>
  <si>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</si>
  <si>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</si>
  <si>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</si>
  <si>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</si>
  <si>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</si>
  <si>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</si>
  <si>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</si>
  <si>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</si>
  <si>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</si>
  <si>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</si>
  <si>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</si>
  <si>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</si>
  <si>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</si>
  <si>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</si>
  <si>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</si>
  <si>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</si>
  <si>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</si>
  <si>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</si>
  <si>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</si>
  <si>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</si>
  <si>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</si>
  <si>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</si>
  <si>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</si>
  <si>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</si>
  <si>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</si>
  <si>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</si>
  <si>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</si>
  <si>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</si>
  <si>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</si>
  <si>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</si>
  <si>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</si>
  <si>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</si>
  <si>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</si>
  <si>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</si>
  <si>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</si>
  <si>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</si>
  <si>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</si>
  <si>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</si>
  <si>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</si>
  <si>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</si>
  <si>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</si>
  <si>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</si>
  <si>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</si>
  <si>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</si>
  <si>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</si>
  <si>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</si>
  <si>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</si>
  <si>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</si>
  <si>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</si>
  <si>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</si>
  <si>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</si>
  <si>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</si>
  <si>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</si>
  <si>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</si>
  <si>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</si>
  <si>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</si>
  <si>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</si>
  <si>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</si>
  <si>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</si>
  <si>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</si>
  <si>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</si>
  <si>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</si>
  <si>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</si>
  <si>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</si>
  <si>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</si>
  <si>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</si>
  <si>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</si>
  <si>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</si>
  <si>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</si>
  <si>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</si>
  <si>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</si>
  <si>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</si>
  <si>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</si>
  <si>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</si>
  <si>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</si>
  <si>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</si>
  <si>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</si>
  <si>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</si>
  <si>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</si>
  <si>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</si>
  <si>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</si>
  <si>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</si>
  <si>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</si>
  <si>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</si>
  <si>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</si>
  <si>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</si>
  <si>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</si>
  <si>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</si>
  <si>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</si>
  <si>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</si>
  <si>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</si>
  <si>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</si>
  <si>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</si>
  <si>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</si>
  <si>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</si>
  <si>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</si>
  <si>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</si>
  <si>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</si>
  <si>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</si>
  <si>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</si>
  <si>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</si>
  <si>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</si>
  <si>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</si>
  <si>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</si>
  <si>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</si>
  <si>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</si>
  <si>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</si>
  <si>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</si>
  <si>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</si>
  <si>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</si>
  <si>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</si>
  <si>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</si>
  <si>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</si>
  <si>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</si>
  <si>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</si>
  <si>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</si>
  <si>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</si>
  <si>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</si>
  <si>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</si>
  <si>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</si>
  <si>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</si>
  <si>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</si>
  <si>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</si>
  <si>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</si>
  <si>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</si>
  <si>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</si>
  <si>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</si>
  <si>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</si>
  <si>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</si>
  <si>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</si>
  <si>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</si>
  <si>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</si>
  <si>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</si>
  <si>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</si>
  <si>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</si>
  <si>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</si>
  <si>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</si>
  <si>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</si>
  <si>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</si>
  <si>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</si>
  <si>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</si>
  <si>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</si>
  <si>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</si>
  <si>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</si>
  <si>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</si>
  <si>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</si>
  <si>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</si>
  <si>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</si>
  <si>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</si>
  <si>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</si>
  <si>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</si>
  <si>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</si>
  <si>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</si>
  <si>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</si>
  <si>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</si>
  <si>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</si>
  <si>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</si>
  <si>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</si>
  <si>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</si>
  <si>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</si>
  <si>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</si>
  <si>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</si>
  <si>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</si>
  <si>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</si>
  <si>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</si>
  <si>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</si>
  <si>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</si>
  <si>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</si>
  <si>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</si>
  <si>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</si>
  <si>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</si>
  <si>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</si>
  <si>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</si>
  <si>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</si>
  <si>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</si>
  <si>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</si>
  <si>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</si>
  <si>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</si>
  <si>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</si>
  <si>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</si>
  <si>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</si>
  <si>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</si>
  <si>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</si>
  <si>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</si>
  <si>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</si>
  <si>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</si>
  <si>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</si>
  <si>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</si>
  <si>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</si>
  <si>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</si>
  <si>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</si>
  <si>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</si>
  <si>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</si>
  <si>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</si>
  <si>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</si>
  <si>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</si>
  <si>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</si>
  <si>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</si>
  <si>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</si>
  <si>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</si>
  <si>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</si>
  <si>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</si>
  <si>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</si>
  <si>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</si>
  <si>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</si>
  <si>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</si>
  <si>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</si>
  <si>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</si>
  <si>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</si>
  <si>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</si>
  <si>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</si>
  <si>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</si>
  <si>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</si>
  <si>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</si>
  <si>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</si>
  <si>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</si>
  <si>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</si>
  <si>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</si>
  <si>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</si>
  <si>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</si>
  <si>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</si>
  <si>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</si>
  <si>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</si>
  <si>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</si>
  <si>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</si>
  <si>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</si>
  <si>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</si>
  <si>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</si>
  <si>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</si>
  <si>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</si>
  <si>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</si>
  <si>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</si>
  <si>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</si>
  <si>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</si>
  <si>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</si>
  <si>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</si>
  <si>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</si>
  <si>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</si>
  <si>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</si>
  <si>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</si>
  <si>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</si>
  <si>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</si>
  <si>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</si>
  <si>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</si>
  <si>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</si>
  <si>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</si>
  <si>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</si>
  <si>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</si>
  <si>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</si>
  <si>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</si>
  <si>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</si>
  <si>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</si>
  <si>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</si>
  <si>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</si>
  <si>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</si>
  <si>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</si>
  <si>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</si>
  <si>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</si>
  <si>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</si>
  <si>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</si>
  <si>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</si>
  <si>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</si>
  <si>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</si>
  <si>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</si>
  <si>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</si>
  <si>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</si>
  <si>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</si>
  <si>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</si>
  <si>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</si>
  <si>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</si>
  <si>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</si>
  <si>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</si>
  <si>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</si>
  <si>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</si>
  <si>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</si>
  <si>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</si>
  <si>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</si>
  <si>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</si>
  <si>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</si>
  <si>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</si>
  <si>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</si>
  <si>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</si>
  <si>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</si>
  <si>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</si>
  <si>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</si>
  <si>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</si>
  <si>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</si>
  <si>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</si>
  <si>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</si>
  <si>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</si>
  <si>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</si>
  <si>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</si>
  <si>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</si>
  <si>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</si>
  <si>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</si>
  <si>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</si>
  <si>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</si>
  <si>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</si>
  <si>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</si>
  <si>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</si>
  <si>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</si>
  <si>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</si>
  <si>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</si>
  <si>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</si>
  <si>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</si>
  <si>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</si>
  <si>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</si>
  <si>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</si>
  <si>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</si>
  <si>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</si>
  <si>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</si>
  <si>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</si>
  <si>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</si>
  <si>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</si>
  <si>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</si>
  <si>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</si>
  <si>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</si>
  <si>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</si>
  <si>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</si>
  <si>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</si>
  <si>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</si>
  <si>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</si>
  <si>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</si>
  <si>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</si>
  <si>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</si>
  <si>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</si>
  <si>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</si>
  <si>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</si>
  <si>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</si>
  <si>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</si>
  <si>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</si>
  <si>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</si>
  <si>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</si>
  <si>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</si>
  <si>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</si>
  <si>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</si>
  <si>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</si>
  <si>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</si>
  <si>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</si>
  <si>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</si>
  <si>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</si>
  <si>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</si>
  <si>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</si>
  <si>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</si>
  <si>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</si>
  <si>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</si>
  <si>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</si>
  <si>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</si>
  <si>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</si>
  <si>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</si>
  <si>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</si>
  <si>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</si>
  <si>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</si>
  <si>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</si>
  <si>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</si>
  <si>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</si>
  <si>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</si>
  <si>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</si>
  <si>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</si>
  <si>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</si>
  <si>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</si>
  <si>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</si>
  <si>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</si>
  <si>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</si>
  <si>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</si>
  <si>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</si>
  <si>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</si>
  <si>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</si>
  <si>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</si>
  <si>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</si>
  <si>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</si>
  <si>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</si>
  <si>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</si>
  <si>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</si>
  <si>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</si>
  <si>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</si>
  <si>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</si>
  <si>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</si>
  <si>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</si>
  <si>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</si>
  <si>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</si>
  <si>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</si>
  <si>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</si>
  <si>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</si>
  <si>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</si>
  <si>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</si>
  <si>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</si>
  <si>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</si>
  <si>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</si>
  <si>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</si>
  <si>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</si>
  <si>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</si>
  <si>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</si>
  <si>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</si>
  <si>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</si>
  <si>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</si>
  <si>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</si>
  <si>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</si>
  <si>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</si>
  <si>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</si>
  <si>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</si>
  <si>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</si>
  <si>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</si>
  <si>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</si>
  <si>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</si>
  <si>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</si>
  <si>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</si>
  <si>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</si>
  <si>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</si>
  <si>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</si>
  <si>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</si>
  <si>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</si>
  <si>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</si>
  <si>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</si>
  <si>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</si>
  <si>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</si>
  <si>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</si>
  <si>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</si>
  <si>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</si>
  <si>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</si>
  <si>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</si>
  <si>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</si>
  <si>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</si>
  <si>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</si>
  <si>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</si>
  <si>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</si>
  <si>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</si>
  <si>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</si>
  <si>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</si>
  <si>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</si>
  <si>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</si>
  <si>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</si>
  <si>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</si>
  <si>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</si>
  <si>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</si>
  <si>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</si>
  <si>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</si>
  <si>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</si>
  <si>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</si>
  <si>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</si>
  <si>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</si>
  <si>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</si>
  <si>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</si>
  <si>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</si>
  <si>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</si>
  <si>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</si>
  <si>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</si>
  <si>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</si>
  <si>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</si>
  <si>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</si>
  <si>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</si>
  <si>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</si>
  <si>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</si>
  <si>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</si>
  <si>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</si>
  <si>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</si>
  <si>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</si>
  <si>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</si>
  <si>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</si>
  <si>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</si>
  <si>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</si>
  <si>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</si>
  <si>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</si>
  <si>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</si>
  <si>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</si>
  <si>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</si>
  <si>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</si>
  <si>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</si>
  <si>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</si>
  <si>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</si>
  <si>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</si>
  <si>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</si>
  <si>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</si>
  <si>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</si>
  <si>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</si>
  <si>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</si>
  <si>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</si>
  <si>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</si>
  <si>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</si>
  <si>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</si>
  <si>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</si>
  <si>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</si>
  <si>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</si>
  <si>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</si>
  <si>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</si>
  <si>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</si>
  <si>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</si>
  <si>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</si>
  <si>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</si>
  <si>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</si>
  <si>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</si>
  <si>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</si>
  <si>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</si>
  <si>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</si>
  <si>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</si>
  <si>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</si>
  <si>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</si>
  <si>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</si>
  <si>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</si>
  <si>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</si>
  <si>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</si>
  <si>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</si>
  <si>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</si>
  <si>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</si>
  <si>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</si>
  <si>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</si>
  <si>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</si>
  <si>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</si>
  <si>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</si>
  <si>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</si>
  <si>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</si>
  <si>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</si>
  <si>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</si>
  <si>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</si>
  <si>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</si>
  <si>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</si>
  <si>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</si>
  <si>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</si>
  <si>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</si>
  <si>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</si>
  <si>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</si>
  <si>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</si>
  <si>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</si>
  <si>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</si>
  <si>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</si>
  <si>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</si>
  <si>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</si>
  <si>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</si>
  <si>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</si>
  <si>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</si>
  <si>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</si>
  <si>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</si>
  <si>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</si>
  <si>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</si>
  <si>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</si>
  <si>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</si>
  <si>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</si>
  <si>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</si>
  <si>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</si>
  <si>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</si>
  <si>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</si>
  <si>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</si>
  <si>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</si>
  <si>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</si>
  <si>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</si>
  <si>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</si>
  <si>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</si>
  <si>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</si>
  <si>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</si>
  <si>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</si>
  <si>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</si>
  <si>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</si>
  <si>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</si>
  <si>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</si>
  <si>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</si>
  <si>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</si>
  <si>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</si>
  <si>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</si>
  <si>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</si>
  <si>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</si>
  <si>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</si>
  <si>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</si>
  <si>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</si>
  <si>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</si>
  <si>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</si>
  <si>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</si>
  <si>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</si>
  <si>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</si>
  <si>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</si>
  <si>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</si>
  <si>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</si>
  <si>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</si>
  <si>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</si>
  <si>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</si>
  <si>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</si>
  <si>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</si>
  <si>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</si>
  <si>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</si>
  <si>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</si>
  <si>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</si>
  <si>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</si>
  <si>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</si>
  <si>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</si>
  <si>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</si>
  <si>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</si>
  <si>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</si>
  <si>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</si>
  <si>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</si>
  <si>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</si>
  <si>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</si>
  <si>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</si>
  <si>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</si>
  <si>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</si>
  <si>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</si>
  <si>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</si>
  <si>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</si>
  <si>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</si>
  <si>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</si>
  <si>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</si>
  <si>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</si>
  <si>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</si>
  <si>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</si>
  <si>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</si>
  <si>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</si>
  <si>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</si>
  <si>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</si>
  <si>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</si>
  <si>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</si>
  <si>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</si>
  <si>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</si>
  <si>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</si>
  <si>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</si>
  <si>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</si>
  <si>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</si>
  <si>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</si>
  <si>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</si>
  <si>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</si>
  <si>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</si>
  <si>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</si>
  <si>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</si>
  <si>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</si>
  <si>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</si>
  <si>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</si>
  <si>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</si>
  <si>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</si>
  <si>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</si>
  <si>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</si>
  <si>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</si>
  <si>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</si>
  <si>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</si>
  <si>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</si>
  <si>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</si>
  <si>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</si>
  <si>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</si>
  <si>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</si>
  <si>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</si>
  <si>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</si>
  <si>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</si>
  <si>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</si>
  <si>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</si>
  <si>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</si>
  <si>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</si>
  <si>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</si>
  <si>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</si>
  <si>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</si>
  <si>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</si>
  <si>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</si>
  <si>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</si>
  <si>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</si>
  <si>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</si>
  <si>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</si>
  <si>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</si>
  <si>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</si>
  <si>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</si>
  <si>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</si>
  <si>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</si>
  <si>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</si>
  <si>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</si>
  <si>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</si>
  <si>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</si>
  <si>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</si>
  <si>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</si>
  <si>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</si>
  <si>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</si>
  <si>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</si>
  <si>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</si>
  <si>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</si>
  <si>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</si>
  <si>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</si>
  <si>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</si>
  <si>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</si>
  <si>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</si>
  <si>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</si>
  <si>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</si>
  <si>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</si>
  <si>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</si>
  <si>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</si>
  <si>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</si>
  <si>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</si>
  <si>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</si>
  <si>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</si>
  <si>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</si>
  <si>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</si>
  <si>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</si>
  <si>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</si>
  <si>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</si>
  <si>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</si>
  <si>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</si>
  <si>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</si>
  <si>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</si>
  <si>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</si>
  <si>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</si>
  <si>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</si>
  <si>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</si>
  <si>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</si>
  <si>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</si>
  <si>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</si>
  <si>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</si>
  <si>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</si>
  <si>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</si>
  <si>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</si>
  <si>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</si>
  <si>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</si>
  <si>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</si>
  <si>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</si>
  <si>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</si>
  <si>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</si>
  <si>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</si>
  <si>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</si>
  <si>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</si>
  <si>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</si>
  <si>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</si>
  <si>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</si>
  <si>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</si>
  <si>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</si>
  <si>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</si>
  <si>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</si>
  <si>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</si>
  <si>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</si>
  <si>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</si>
  <si>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</si>
  <si>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</si>
  <si>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</si>
  <si>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</si>
  <si>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</si>
  <si>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</si>
  <si>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</si>
  <si>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</si>
  <si>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</si>
  <si>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</si>
  <si>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</si>
  <si>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</si>
  <si>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</si>
  <si>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</si>
  <si>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</si>
  <si>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</si>
  <si>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</si>
  <si>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</si>
  <si>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</si>
  <si>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</si>
  <si>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</si>
  <si>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</si>
  <si>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</si>
  <si>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</si>
  <si>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</si>
  <si>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</si>
  <si>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</si>
  <si>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</si>
  <si>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</si>
  <si>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</si>
  <si>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</si>
  <si>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</si>
  <si>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</si>
  <si>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</si>
  <si>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</si>
  <si>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</si>
  <si>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</si>
  <si>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</si>
  <si>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</si>
  <si>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</si>
  <si>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</si>
  <si>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</si>
  <si>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</si>
  <si>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</si>
  <si>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</si>
  <si>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</si>
  <si>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</si>
  <si>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</si>
  <si>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</si>
  <si>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</si>
  <si>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</si>
  <si>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</si>
  <si>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</si>
  <si>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</si>
  <si>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</si>
  <si>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</si>
  <si>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</si>
  <si>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</si>
  <si>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</si>
  <si>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</si>
  <si>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</si>
  <si>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</si>
  <si>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</si>
  <si>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</si>
  <si>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</si>
  <si>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</si>
  <si>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</si>
  <si>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</si>
  <si>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</si>
  <si>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</si>
  <si>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</si>
  <si>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</si>
  <si>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</si>
  <si>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</si>
  <si>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</si>
  <si>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</si>
  <si>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</si>
  <si>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</si>
  <si>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</si>
  <si>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</si>
  <si>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</si>
  <si>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</si>
  <si>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</si>
  <si>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</si>
  <si>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</si>
  <si>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</si>
  <si>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</si>
  <si>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</si>
  <si>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</si>
  <si>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</si>
  <si>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</si>
  <si>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</si>
  <si>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</si>
  <si>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</si>
  <si>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</si>
  <si>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</si>
  <si>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</si>
  <si>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</si>
  <si>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</si>
  <si>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</si>
  <si>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</si>
  <si>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</si>
  <si>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</si>
  <si>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</si>
  <si>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</si>
  <si>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</si>
  <si>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</si>
  <si>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</si>
  <si>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</si>
  <si>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</si>
  <si>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</si>
  <si>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</si>
  <si>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</si>
  <si>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</si>
  <si>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</si>
  <si>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</si>
  <si>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</si>
  <si>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</si>
  <si>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</si>
  <si>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</si>
  <si>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</si>
  <si>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</si>
  <si>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</si>
  <si>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</si>
  <si>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</si>
  <si>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</si>
  <si>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</si>
  <si>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</si>
  <si>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</si>
  <si>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</si>
  <si>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</si>
  <si>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</si>
  <si>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</si>
  <si>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</si>
  <si>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</si>
  <si>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</si>
  <si>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</si>
  <si>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</si>
  <si>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</si>
  <si>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</si>
  <si>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</si>
  <si>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</si>
  <si>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</si>
  <si>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</si>
  <si>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</si>
  <si>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</si>
  <si>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</si>
  <si>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</si>
  <si>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</si>
  <si>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</si>
  <si>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</si>
  <si>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</si>
  <si>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</si>
  <si>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</si>
  <si>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</si>
  <si>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</si>
  <si>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</si>
  <si>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</si>
  <si>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</si>
  <si>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</si>
  <si>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</si>
  <si>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</si>
  <si>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</si>
  <si>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</si>
  <si>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</si>
  <si>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</si>
  <si>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</si>
  <si>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</si>
  <si>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</si>
  <si>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</si>
  <si>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</si>
  <si>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</si>
  <si>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</si>
  <si>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</si>
  <si>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</si>
  <si>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</si>
  <si>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</si>
  <si>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</si>
  <si>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</si>
  <si>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</si>
  <si>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</si>
  <si>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</si>
  <si>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</si>
  <si>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</si>
  <si>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</si>
  <si>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</si>
  <si>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</si>
  <si>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</si>
  <si>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</si>
  <si>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</si>
  <si>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</si>
  <si>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</si>
  <si>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</si>
  <si>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</si>
  <si>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</si>
  <si>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</si>
  <si>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</si>
  <si>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</si>
  <si>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</si>
  <si>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</si>
  <si>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</si>
  <si>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</si>
  <si>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</si>
  <si>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</si>
  <si>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</si>
  <si>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</si>
  <si>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</si>
  <si>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</si>
  <si>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</si>
  <si>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</si>
  <si>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</si>
  <si>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</si>
  <si>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</si>
  <si>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</si>
  <si>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</si>
  <si>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</si>
  <si>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</si>
  <si>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</si>
  <si>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</si>
  <si>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</si>
  <si>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</si>
  <si>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</si>
  <si>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</si>
  <si>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</si>
  <si>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</si>
  <si>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</si>
  <si>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</si>
  <si>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</si>
  <si>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</si>
  <si>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</si>
  <si>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</si>
  <si>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</si>
  <si>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</si>
  <si>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</si>
  <si>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</si>
  <si>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</si>
  <si>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</si>
  <si>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</si>
  <si>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</si>
  <si>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</si>
  <si>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</si>
  <si>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</si>
  <si>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</si>
  <si>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</si>
  <si>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</si>
  <si>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</si>
  <si>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</si>
  <si>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</si>
  <si>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</si>
  <si>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</si>
  <si>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</si>
  <si>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</si>
  <si>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</si>
  <si>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</si>
  <si>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</si>
  <si>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</si>
  <si>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</si>
  <si>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</si>
  <si>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</si>
  <si>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</si>
  <si>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</si>
  <si>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</si>
  <si>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</si>
  <si>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</si>
  <si>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</si>
  <si>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</si>
  <si>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</si>
  <si>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</si>
  <si>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</si>
  <si>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</si>
  <si>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</si>
  <si>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</si>
  <si>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</si>
  <si>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</si>
  <si>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</si>
  <si>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</si>
  <si>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</si>
  <si>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</si>
  <si>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</si>
  <si>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</si>
  <si>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</si>
  <si>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</si>
  <si>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</si>
  <si>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</si>
  <si>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</si>
  <si>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</si>
  <si>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</si>
  <si>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</si>
  <si>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</si>
  <si>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</si>
  <si>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</si>
  <si>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</si>
  <si>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</si>
  <si>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</si>
  <si>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</si>
  <si>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</si>
  <si>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</si>
  <si>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</si>
  <si>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</si>
  <si>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</si>
  <si>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</si>
  <si>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</si>
  <si>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</si>
  <si>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</si>
  <si>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</si>
  <si>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</si>
  <si>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</si>
  <si>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</si>
  <si>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</si>
  <si>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</si>
  <si>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</si>
  <si>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</si>
  <si>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</si>
  <si>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</si>
  <si>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</si>
  <si>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</si>
  <si>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</si>
  <si>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</si>
  <si>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</si>
  <si>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</si>
  <si>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</si>
  <si>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</si>
  <si>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</si>
  <si>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</si>
  <si>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</si>
  <si>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</si>
  <si>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</si>
  <si>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</si>
  <si>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</si>
  <si>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</si>
  <si>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</si>
  <si>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</si>
  <si>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</si>
  <si>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</si>
  <si>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</si>
  <si>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</si>
  <si>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</si>
  <si>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</si>
  <si>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</si>
  <si>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</si>
  <si>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</si>
  <si>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</si>
  <si>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</si>
  <si>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</si>
  <si>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</si>
  <si>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</si>
  <si>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</si>
  <si>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</si>
  <si>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</si>
  <si>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</si>
  <si>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</si>
  <si>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</si>
  <si>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</si>
  <si>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</si>
  <si>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</si>
  <si>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</si>
  <si>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</si>
  <si>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</si>
  <si>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</si>
  <si>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</si>
  <si>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</si>
  <si>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</si>
  <si>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</si>
  <si>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</si>
  <si>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</si>
  <si>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</si>
  <si>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</si>
  <si>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</si>
  <si>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</si>
  <si>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</si>
  <si>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</si>
  <si>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</si>
  <si>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</si>
  <si>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</si>
  <si>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</si>
  <si>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</si>
  <si>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</si>
  <si>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</si>
  <si>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</si>
  <si>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</si>
  <si>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</si>
  <si>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</si>
  <si>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</si>
  <si>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</si>
  <si>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</si>
  <si>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</si>
  <si>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</si>
  <si>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</si>
  <si>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</si>
  <si>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</si>
  <si>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</si>
  <si>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</si>
  <si>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</si>
  <si>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</si>
  <si>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</si>
  <si>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</si>
  <si>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</si>
  <si>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</si>
  <si>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</si>
  <si>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</si>
  <si>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</si>
  <si>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</si>
  <si>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</si>
  <si>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</si>
  <si>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</si>
  <si>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</si>
  <si>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</si>
  <si>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</si>
  <si>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</si>
  <si>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</si>
  <si>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</si>
  <si>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</si>
  <si>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</si>
  <si>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</si>
  <si>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</si>
  <si>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</si>
  <si>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</si>
  <si>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</si>
  <si>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</si>
  <si>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</si>
  <si>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</si>
  <si>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</si>
  <si>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</si>
  <si>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</si>
  <si>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</si>
  <si>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</si>
  <si>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</si>
  <si>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</si>
  <si>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</si>
  <si>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</si>
  <si>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</si>
  <si>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</si>
  <si>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</si>
  <si>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</si>
  <si>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</si>
  <si>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</si>
  <si>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</si>
  <si>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</si>
  <si>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</si>
  <si>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</si>
  <si>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</si>
  <si>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</si>
  <si>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</si>
  <si>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</si>
  <si>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</si>
  <si>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</si>
  <si>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</si>
  <si>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</si>
  <si>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</si>
  <si>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</si>
  <si>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</si>
  <si>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</si>
  <si>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</si>
  <si>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</si>
  <si>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</si>
  <si>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</si>
  <si>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</si>
  <si>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</si>
  <si>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</si>
  <si>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</si>
  <si>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</si>
  <si>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</si>
  <si>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</si>
  <si>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</si>
  <si>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</si>
  <si>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</si>
  <si>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</si>
  <si>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</si>
  <si>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</si>
  <si>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</si>
  <si>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</si>
  <si>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</si>
  <si>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</si>
  <si>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</si>
  <si>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</si>
  <si>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</si>
  <si>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</si>
  <si>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</si>
  <si>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</si>
  <si>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</si>
  <si>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</si>
  <si>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</si>
  <si>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</si>
  <si>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</si>
  <si>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</si>
  <si>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</si>
  <si>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</si>
  <si>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</si>
  <si>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</si>
  <si>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</si>
  <si>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</si>
  <si>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</si>
  <si>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</si>
  <si>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</si>
  <si>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</si>
  <si>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</si>
  <si>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</si>
  <si>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</si>
  <si>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</si>
  <si>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</si>
  <si>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</si>
  <si>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</si>
  <si>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</si>
  <si>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</si>
  <si>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</si>
  <si>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</si>
  <si>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</si>
  <si>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</si>
  <si>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</si>
  <si>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</si>
  <si>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</si>
  <si>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</si>
  <si>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</si>
  <si>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</si>
  <si>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</si>
  <si>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</si>
  <si>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</si>
  <si>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</si>
  <si>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</si>
  <si>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</si>
  <si>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</si>
  <si>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</si>
  <si>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</si>
  <si>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</si>
  <si>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</si>
  <si>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</si>
  <si>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</si>
  <si>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</si>
  <si>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</si>
  <si>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</si>
  <si>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</si>
  <si>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</si>
  <si>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</si>
  <si>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</si>
  <si>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</si>
  <si>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</si>
  <si>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</si>
  <si>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</si>
  <si>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</si>
  <si>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</si>
  <si>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</si>
  <si>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</si>
  <si>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</si>
  <si>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</si>
  <si>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</si>
  <si>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</si>
  <si>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</si>
  <si>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</si>
  <si>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</si>
  <si>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</si>
  <si>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</si>
  <si>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</si>
  <si>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</si>
  <si>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</si>
  <si>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</si>
  <si>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</si>
  <si>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</si>
  <si>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</si>
  <si>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</si>
  <si>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</si>
  <si>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</si>
  <si>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</si>
  <si>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</si>
  <si>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</si>
  <si>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</si>
  <si>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</si>
  <si>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</si>
  <si>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</si>
  <si>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</si>
  <si>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</si>
  <si>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</si>
  <si>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</si>
  <si>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</si>
  <si>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</si>
  <si>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</si>
  <si>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</si>
  <si>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</si>
  <si>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</si>
  <si>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</si>
  <si>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</si>
  <si>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</si>
  <si>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</si>
  <si>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</si>
  <si>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</si>
  <si>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</si>
  <si>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</si>
  <si>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</si>
  <si>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</si>
  <si>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</si>
  <si>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</si>
  <si>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</si>
  <si>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</si>
  <si>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</si>
  <si>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</si>
  <si>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</si>
  <si>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</si>
  <si>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</si>
  <si>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</si>
  <si>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</si>
  <si>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</si>
  <si>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</si>
  <si>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</si>
  <si>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</si>
  <si>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</si>
  <si>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</si>
  <si>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</si>
  <si>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</si>
  <si>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</si>
  <si>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</si>
  <si>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</si>
  <si>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</si>
  <si>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</si>
  <si>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</si>
  <si>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</si>
  <si>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</si>
  <si>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</si>
  <si>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</si>
  <si>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</si>
  <si>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</si>
  <si>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</si>
  <si>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</si>
  <si>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</si>
  <si>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</si>
  <si>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</si>
  <si>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</si>
  <si>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</si>
  <si>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</si>
  <si>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</si>
  <si>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</si>
  <si>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</si>
  <si>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</si>
  <si>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</si>
  <si>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</si>
  <si>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</si>
  <si>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</si>
  <si>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</si>
  <si>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</si>
  <si>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</si>
  <si>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</si>
  <si>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</si>
  <si>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</si>
  <si>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</si>
  <si>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</si>
  <si>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</si>
  <si>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</si>
  <si>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</si>
  <si>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</si>
  <si>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</si>
  <si>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</si>
  <si>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</si>
  <si>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</si>
  <si>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</si>
  <si>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</si>
  <si>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</si>
  <si>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</si>
  <si>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</si>
  <si>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</si>
  <si>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</si>
  <si>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</si>
  <si>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</si>
  <si>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</si>
  <si>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</si>
  <si>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</si>
  <si>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</si>
  <si>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</si>
  <si>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</si>
  <si>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</si>
  <si>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</si>
  <si>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</si>
  <si>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</si>
  <si>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</si>
  <si>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</si>
  <si>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</si>
  <si>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</si>
  <si>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</si>
  <si>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</si>
  <si>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</si>
  <si>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</si>
  <si>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</si>
  <si>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</si>
  <si>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</si>
  <si>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</si>
  <si>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</si>
  <si>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</si>
  <si>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</si>
  <si>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</si>
  <si>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</si>
  <si>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</si>
  <si>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</si>
  <si>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</si>
  <si>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</si>
  <si>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</si>
  <si>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</si>
  <si>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</si>
  <si>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</si>
  <si>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</si>
  <si>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</si>
  <si>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</si>
  <si>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</si>
  <si>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</si>
  <si>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</si>
  <si>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</si>
  <si>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</si>
  <si>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</si>
  <si>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</si>
  <si>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</si>
  <si>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</si>
  <si>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</si>
  <si>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</si>
  <si>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</si>
  <si>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</si>
  <si>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</si>
  <si>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</si>
  <si>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</si>
  <si>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</si>
  <si>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</si>
  <si>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</si>
  <si>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</si>
  <si>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</si>
  <si>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</si>
  <si>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</si>
  <si>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</si>
  <si>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</si>
  <si>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</si>
  <si>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</si>
  <si>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</si>
  <si>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</si>
  <si>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</si>
  <si>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</si>
  <si>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</si>
  <si>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</si>
  <si>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</si>
  <si>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</si>
  <si>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</si>
  <si>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</si>
  <si>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</si>
  <si>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</si>
  <si>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</si>
  <si>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</si>
  <si>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</si>
  <si>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</si>
  <si>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</si>
  <si>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</si>
  <si>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</si>
  <si>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</si>
  <si>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</si>
  <si>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</si>
  <si>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</si>
  <si>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</si>
  <si>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</si>
  <si>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</si>
  <si>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</si>
  <si>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</si>
  <si>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</si>
  <si>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</si>
  <si>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</si>
  <si>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</si>
  <si>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</si>
  <si>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</si>
  <si>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</si>
  <si>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</si>
  <si>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</si>
  <si>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</si>
  <si>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</si>
  <si>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</si>
  <si>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</si>
  <si>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</si>
  <si>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</si>
  <si>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</si>
  <si>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</si>
  <si>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</si>
  <si>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</si>
  <si>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</si>
  <si>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</si>
  <si>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</si>
  <si>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</si>
  <si>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</si>
  <si>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</si>
  <si>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</si>
  <si>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</si>
  <si>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</si>
  <si>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</si>
  <si>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</si>
  <si>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</si>
  <si>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</si>
  <si>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</si>
  <si>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</si>
  <si>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</si>
  <si>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</si>
  <si>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</si>
  <si>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</si>
  <si>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</si>
  <si>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</si>
  <si>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</si>
  <si>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</si>
  <si>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</si>
  <si>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</si>
  <si>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</si>
  <si>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</si>
  <si>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</si>
  <si>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</si>
  <si>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</si>
  <si>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</si>
  <si>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</si>
  <si>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</si>
  <si>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</si>
  <si>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</si>
  <si>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</si>
  <si>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</si>
  <si>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</si>
  <si>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</si>
  <si>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</si>
  <si>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</si>
  <si>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</si>
  <si>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</si>
  <si>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</si>
  <si>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</si>
  <si>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</si>
  <si>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</si>
  <si>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</si>
  <si>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</si>
  <si>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</si>
  <si>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</si>
  <si>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</si>
  <si>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</si>
  <si>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</si>
  <si>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</si>
  <si>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</si>
  <si>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</si>
  <si>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</si>
  <si>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</si>
  <si>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</si>
  <si>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</si>
  <si>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</si>
  <si>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</si>
  <si>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</si>
  <si>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</si>
  <si>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</si>
  <si>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</si>
  <si>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</si>
  <si>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</si>
  <si>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</si>
  <si>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</si>
  <si>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</si>
  <si>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</si>
  <si>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</si>
  <si>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</si>
  <si>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</si>
  <si>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</si>
  <si>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</si>
  <si>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</si>
  <si>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</si>
  <si>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</si>
  <si>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</si>
  <si>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</si>
  <si>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</si>
  <si>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</si>
  <si>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</si>
  <si>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</si>
  <si>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</si>
  <si>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</si>
  <si>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</si>
  <si>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</si>
  <si>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</si>
  <si>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</si>
  <si>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</si>
  <si>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</si>
  <si>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</si>
  <si>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</si>
  <si>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</si>
  <si>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</si>
  <si>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</si>
  <si>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</si>
  <si>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</si>
  <si>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</si>
  <si>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</si>
  <si>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</si>
  <si>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</si>
  <si>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</si>
  <si>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</si>
  <si>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</si>
  <si>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</si>
  <si>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</si>
  <si>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</si>
  <si>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</si>
  <si>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</si>
  <si>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</si>
  <si>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</si>
  <si>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</si>
  <si>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</si>
  <si>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</si>
  <si>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</si>
  <si>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</si>
  <si>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</si>
  <si>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</si>
  <si>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</si>
  <si>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</si>
  <si>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</si>
  <si>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</si>
  <si>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</si>
  <si>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</si>
  <si>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</si>
  <si>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</si>
  <si>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</si>
  <si>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</si>
  <si>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</si>
  <si>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</si>
  <si>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</si>
  <si>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</si>
  <si>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</si>
  <si>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</si>
  <si>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</si>
  <si>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</si>
  <si>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</si>
  <si>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</si>
  <si>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</si>
  <si>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</si>
  <si>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</si>
  <si>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</si>
  <si>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</si>
  <si>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</si>
  <si>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</si>
  <si>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</si>
  <si>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</si>
  <si>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</si>
  <si>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</si>
  <si>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</si>
  <si>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</si>
  <si>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</si>
  <si>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</si>
  <si>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</si>
  <si>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</si>
  <si>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</si>
  <si>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</si>
  <si>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</si>
  <si>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</si>
  <si>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</si>
  <si>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</si>
  <si>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</si>
  <si>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</si>
  <si>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</si>
  <si>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</si>
  <si>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</si>
  <si>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</si>
  <si>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</si>
  <si>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</si>
  <si>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</si>
  <si>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</si>
  <si>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</si>
  <si>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</si>
  <si>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</si>
  <si>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</si>
  <si>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</si>
  <si>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</si>
  <si>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</si>
  <si>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</si>
  <si>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</si>
  <si>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</si>
  <si>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</si>
  <si>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</si>
  <si>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</si>
  <si>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</si>
  <si>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</si>
  <si>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</si>
  <si>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</si>
  <si>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</si>
  <si>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</si>
  <si>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</si>
  <si>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</si>
  <si>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</si>
  <si>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</si>
  <si>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</si>
  <si>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</si>
  <si>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</si>
  <si>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</si>
  <si>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</si>
  <si>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</si>
  <si>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</si>
  <si>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</si>
  <si>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</si>
  <si>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</si>
  <si>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</si>
  <si>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</si>
  <si>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</si>
  <si>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</si>
  <si>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</si>
  <si>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</si>
  <si>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</si>
  <si>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</si>
  <si>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</si>
  <si>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</si>
  <si>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</si>
  <si>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</si>
  <si>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</si>
  <si>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</si>
  <si>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</si>
  <si>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</si>
  <si>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</si>
  <si>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</si>
  <si>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</si>
  <si>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</si>
  <si>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</si>
  <si>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</si>
  <si>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</si>
  <si>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</si>
  <si>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</si>
  <si>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</si>
  <si>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</si>
  <si>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</si>
  <si>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</si>
  <si>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</si>
  <si>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</si>
  <si>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</si>
  <si>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</si>
  <si>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</si>
  <si>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</si>
  <si>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</si>
  <si>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</si>
  <si>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</si>
  <si>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</si>
  <si>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</si>
  <si>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</si>
  <si>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</si>
  <si>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</si>
  <si>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</si>
  <si>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</si>
  <si>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</si>
  <si>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</si>
  <si>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</si>
  <si>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</si>
  <si>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</si>
  <si>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</si>
  <si>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</si>
  <si>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</si>
  <si>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</si>
  <si>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</si>
  <si>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</si>
  <si>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</si>
  <si>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</si>
  <si>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</si>
  <si>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</si>
  <si>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</si>
  <si>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</si>
  <si>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</si>
  <si>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</si>
  <si>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</si>
  <si>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</si>
  <si>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</si>
  <si>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</si>
  <si>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</si>
  <si>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</si>
  <si>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</si>
  <si>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</si>
  <si>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</si>
  <si>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</si>
  <si>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</si>
  <si>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</si>
  <si>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</si>
  <si>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</si>
  <si>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</si>
  <si>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</si>
  <si>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</si>
  <si>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</si>
  <si>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</si>
  <si>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</si>
  <si>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</si>
  <si>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</si>
  <si>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</si>
  <si>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</si>
  <si>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</si>
  <si>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</si>
  <si>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</si>
  <si>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</si>
  <si>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</si>
  <si>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</si>
  <si>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</si>
  <si>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</si>
  <si>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</si>
  <si>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</si>
  <si>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</si>
  <si>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</si>
  <si>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</si>
  <si>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</si>
  <si>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</si>
  <si>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</si>
  <si>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</si>
  <si>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</si>
  <si>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</si>
  <si>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</si>
  <si>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</si>
  <si>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</si>
  <si>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</si>
  <si>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</si>
  <si>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</si>
  <si>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</si>
  <si>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</si>
  <si>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</si>
  <si>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</si>
  <si>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</si>
  <si>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</si>
  <si>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</si>
  <si>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</si>
  <si>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</si>
  <si>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</si>
  <si>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</si>
  <si>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</si>
  <si>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</si>
  <si>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</si>
  <si>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</si>
  <si>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</si>
  <si>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</si>
  <si>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</si>
  <si>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</si>
  <si>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</si>
  <si>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</si>
  <si>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</si>
  <si>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</si>
  <si>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</si>
  <si>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</si>
  <si>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</si>
  <si>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</si>
  <si>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</si>
  <si>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</si>
  <si>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</si>
  <si>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</si>
  <si>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</si>
  <si>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</si>
  <si>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</si>
  <si>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</si>
  <si>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</si>
  <si>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</si>
  <si>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</si>
  <si>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</si>
  <si>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</si>
  <si>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</si>
  <si>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</si>
  <si>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</si>
  <si>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</si>
  <si>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</si>
  <si>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</si>
  <si>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</si>
  <si>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</si>
  <si>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</si>
  <si>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</si>
  <si>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</si>
  <si>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</si>
  <si>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</si>
  <si>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</si>
  <si>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</si>
  <si>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</si>
  <si>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</si>
  <si>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</si>
  <si>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</si>
  <si>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</si>
  <si>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</si>
  <si>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</si>
  <si>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</si>
  <si>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</si>
  <si>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</si>
  <si>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</si>
  <si>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</si>
  <si>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</si>
  <si>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</si>
  <si>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</si>
  <si>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</si>
  <si>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</si>
  <si>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</si>
  <si>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</si>
  <si>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</si>
  <si>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</si>
  <si>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</si>
  <si>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</si>
  <si>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</si>
  <si>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</si>
  <si>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</si>
  <si>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</si>
  <si>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</si>
  <si>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</si>
  <si>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</si>
  <si>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</si>
  <si>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</si>
  <si>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</si>
  <si>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</si>
  <si>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</si>
  <si>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</si>
  <si>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</si>
  <si>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</si>
  <si>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</si>
  <si>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</si>
  <si>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</si>
  <si>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</si>
  <si>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</si>
  <si>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</si>
  <si>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</si>
  <si>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</si>
  <si>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</si>
  <si>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</si>
  <si>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</si>
  <si>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</si>
  <si>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</si>
  <si>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</si>
  <si>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</si>
  <si>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</si>
  <si>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</si>
  <si>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</si>
  <si>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</si>
  <si>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</si>
  <si>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</si>
  <si>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</si>
  <si>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</si>
  <si>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</si>
  <si>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</si>
  <si>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</si>
  <si>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</si>
  <si>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</si>
  <si>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</si>
  <si>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</si>
  <si>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</si>
  <si>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</si>
  <si>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</si>
  <si>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</si>
  <si>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</si>
  <si>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</si>
  <si>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</si>
  <si>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</si>
  <si>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</si>
  <si>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</si>
  <si>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</si>
  <si>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</si>
  <si>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</si>
  <si>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</si>
  <si>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</si>
  <si>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</si>
  <si>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</si>
  <si>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</si>
  <si>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</si>
  <si>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</si>
  <si>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</si>
  <si>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</si>
  <si>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</si>
  <si>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</si>
  <si>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</si>
  <si>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</si>
  <si>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</si>
  <si>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</si>
  <si>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</si>
  <si>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</si>
  <si>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</si>
  <si>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</si>
  <si>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</si>
  <si>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</si>
  <si>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</si>
  <si>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</si>
  <si>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</si>
  <si>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</si>
  <si>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</si>
  <si>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</si>
  <si>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</si>
  <si>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</si>
  <si>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</si>
  <si>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</si>
  <si>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</si>
  <si>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</si>
  <si>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</si>
  <si>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</si>
  <si>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</si>
  <si>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</si>
  <si>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</si>
  <si>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</si>
  <si>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</si>
  <si>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</si>
  <si>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</si>
  <si>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</si>
  <si>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</si>
  <si>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</si>
  <si>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</si>
  <si>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</si>
  <si>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</si>
  <si>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</si>
  <si>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</si>
  <si>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</si>
  <si>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</si>
  <si>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</si>
  <si>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</si>
  <si>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</si>
  <si>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</si>
  <si>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</si>
  <si>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</si>
  <si>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</si>
  <si>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</si>
  <si>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</si>
  <si>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</si>
  <si>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</si>
  <si>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</si>
  <si>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</si>
  <si>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</si>
  <si>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</si>
  <si>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</si>
  <si>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</si>
  <si>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</si>
  <si>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</si>
  <si>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</si>
  <si>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</si>
  <si>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</si>
  <si>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</si>
  <si>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</si>
  <si>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</si>
  <si>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</si>
  <si>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</si>
  <si>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</si>
  <si>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</si>
  <si>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</si>
  <si>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</si>
  <si>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</si>
  <si>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</si>
  <si>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</si>
  <si>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</si>
  <si>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</si>
  <si>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</si>
  <si>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</si>
  <si>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</si>
  <si>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</si>
  <si>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</si>
  <si>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</si>
  <si>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</si>
  <si>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</si>
  <si>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</si>
  <si>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</si>
  <si>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</si>
  <si>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</si>
  <si>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</si>
  <si>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</si>
  <si>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</si>
  <si>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</si>
  <si>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</si>
  <si>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</si>
  <si>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</si>
  <si>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</si>
  <si>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</si>
  <si>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</si>
  <si>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</si>
  <si>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</si>
  <si>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</si>
  <si>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</si>
  <si>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</si>
  <si>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</si>
  <si>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</si>
  <si>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</si>
  <si>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</si>
  <si>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</si>
  <si>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</si>
  <si>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</si>
  <si>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</si>
  <si>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</si>
  <si>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</si>
  <si>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</si>
  <si>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</si>
  <si>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</si>
  <si>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</si>
  <si>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</si>
  <si>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</si>
  <si>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</si>
  <si>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</si>
  <si>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</si>
  <si>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</si>
  <si>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</si>
  <si>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</si>
  <si>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</si>
  <si>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</si>
  <si>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</si>
  <si>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</si>
  <si>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</si>
  <si>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</si>
  <si>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</si>
  <si>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</si>
  <si>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</si>
  <si>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</si>
  <si>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</si>
  <si>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</si>
  <si>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</si>
  <si>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</si>
  <si>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</si>
  <si>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</si>
  <si>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</si>
  <si>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</si>
  <si>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</si>
  <si>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</si>
  <si>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</si>
  <si>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</si>
  <si>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</si>
  <si>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</si>
  <si>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</si>
  <si>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</si>
  <si>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</si>
  <si>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</si>
  <si>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</si>
  <si>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</si>
  <si>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</si>
  <si>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</si>
  <si>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</si>
  <si>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</si>
  <si>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</si>
  <si>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</si>
  <si>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</si>
  <si>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</si>
  <si>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</si>
  <si>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</si>
  <si>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</si>
  <si>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</si>
  <si>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</si>
  <si>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</si>
  <si>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</si>
  <si>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</si>
  <si>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</si>
  <si>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</si>
  <si>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</si>
  <si>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</si>
  <si>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</si>
  <si>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</si>
  <si>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</si>
  <si>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</si>
  <si>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</si>
  <si>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</si>
  <si>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</si>
  <si>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</si>
  <si>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</si>
  <si>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</si>
  <si>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</si>
  <si>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</si>
  <si>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</si>
  <si>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</si>
  <si>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</si>
  <si>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</si>
  <si>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</si>
  <si>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</si>
  <si>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</si>
  <si>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</si>
  <si>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</si>
  <si>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</si>
  <si>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</si>
  <si>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</si>
  <si>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</si>
  <si>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</si>
  <si>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</si>
  <si>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</si>
  <si>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</si>
  <si>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</si>
  <si>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</si>
  <si>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</si>
  <si>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</si>
  <si>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</si>
  <si>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</si>
  <si>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</si>
  <si>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</si>
  <si>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</si>
  <si>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</si>
  <si>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</si>
  <si>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</si>
  <si>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</si>
  <si>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</si>
  <si>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</si>
  <si>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</si>
  <si>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</si>
  <si>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</si>
  <si>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</si>
  <si>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</si>
  <si>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</si>
  <si>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</si>
  <si>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</si>
  <si>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</si>
  <si>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</si>
  <si>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</si>
  <si>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</si>
  <si>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</si>
  <si>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</si>
  <si>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</si>
  <si>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</si>
  <si>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</si>
  <si>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</si>
  <si>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</si>
  <si>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</si>
  <si>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</si>
  <si>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</si>
  <si>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</si>
  <si>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</si>
  <si>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</si>
  <si>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</si>
  <si>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</si>
  <si>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</si>
  <si>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</si>
  <si>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</si>
  <si>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</si>
  <si>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</si>
  <si>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</si>
  <si>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</si>
  <si>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</si>
  <si>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</si>
  <si>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</si>
  <si>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</si>
  <si>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</si>
  <si>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</si>
  <si>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</si>
  <si>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</si>
  <si>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</si>
  <si>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</si>
  <si>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</si>
  <si>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</si>
  <si>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</si>
  <si>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</si>
  <si>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</si>
  <si>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</si>
  <si>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</si>
  <si>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</si>
  <si>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</si>
  <si>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</si>
  <si>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</si>
  <si>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</si>
  <si>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</si>
  <si>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</si>
  <si>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</si>
  <si>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</si>
  <si>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</si>
  <si>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</si>
  <si>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</si>
  <si>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</si>
  <si>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</si>
  <si>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</si>
  <si>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</si>
  <si>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</si>
  <si>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</si>
  <si>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</si>
  <si>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</si>
  <si>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</si>
  <si>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</si>
  <si>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</si>
  <si>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</si>
  <si>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</si>
  <si>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</si>
  <si>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</si>
  <si>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</si>
  <si>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</si>
  <si>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</si>
  <si>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</si>
  <si>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</si>
  <si>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</si>
  <si>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</si>
  <si>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</si>
  <si>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</si>
  <si>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</si>
  <si>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</si>
  <si>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</si>
  <si>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</si>
  <si>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</si>
  <si>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</si>
  <si>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</si>
  <si>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</si>
  <si>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</si>
  <si>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</si>
  <si>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</si>
  <si>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</si>
  <si>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</si>
  <si>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</si>
  <si>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</si>
  <si>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</si>
  <si>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</si>
  <si>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</si>
  <si>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</si>
  <si>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</si>
  <si>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</si>
  <si>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</si>
  <si>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</si>
  <si>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</si>
  <si>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</si>
  <si>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</si>
  <si>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</si>
  <si>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</si>
  <si>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</si>
  <si>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</si>
  <si>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</si>
  <si>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</si>
  <si>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</si>
  <si>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</si>
  <si>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</si>
  <si>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</si>
  <si>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</si>
  <si>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</si>
  <si>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</si>
  <si>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</si>
  <si>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</si>
  <si>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</si>
  <si>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</si>
  <si>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</si>
  <si>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</si>
  <si>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</si>
  <si>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</si>
  <si>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</si>
  <si>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</si>
  <si>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</si>
  <si>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</si>
  <si>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</si>
  <si>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</si>
  <si>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</si>
  <si>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</si>
  <si>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</si>
  <si>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</si>
  <si>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</si>
  <si>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</si>
  <si>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</si>
  <si>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</si>
  <si>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</si>
  <si>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</si>
  <si>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</si>
  <si>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</si>
  <si>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</si>
  <si>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</si>
  <si>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</si>
  <si>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</si>
  <si>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</si>
  <si>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</si>
  <si>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</si>
  <si>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</si>
  <si>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</si>
  <si>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</si>
  <si>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</si>
  <si>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</si>
  <si>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</si>
  <si>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</si>
  <si>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</si>
  <si>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</si>
  <si>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</si>
  <si>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</si>
  <si>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</si>
  <si>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</si>
  <si>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</si>
  <si>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</si>
  <si>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</si>
  <si>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</si>
  <si>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</si>
  <si>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</si>
  <si>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</si>
  <si>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</si>
  <si>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</si>
  <si>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</si>
  <si>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</si>
  <si>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</si>
  <si>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</si>
  <si>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</si>
  <si>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</si>
  <si>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</si>
  <si>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</si>
  <si>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</si>
  <si>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</si>
  <si>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</si>
  <si>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</si>
  <si>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</si>
  <si>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</si>
  <si>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</si>
  <si>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</si>
  <si>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</si>
  <si>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</si>
  <si>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</si>
  <si>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</si>
  <si>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</si>
  <si>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</si>
  <si>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</si>
  <si>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</si>
  <si>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</si>
  <si>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</si>
  <si>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</si>
  <si>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</si>
  <si>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</si>
  <si>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</si>
  <si>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</si>
  <si>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</si>
  <si>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</si>
  <si>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</si>
  <si>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</si>
  <si>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</si>
  <si>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</si>
  <si>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</si>
  <si>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</si>
  <si>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</si>
  <si>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</si>
  <si>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</si>
  <si>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</si>
  <si>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</si>
  <si>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</si>
  <si>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</si>
  <si>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</si>
  <si>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</si>
  <si>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</si>
  <si>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</si>
  <si>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</si>
  <si>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</si>
  <si>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</si>
  <si>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</si>
  <si>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</si>
  <si>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</si>
  <si>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</si>
  <si>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</si>
  <si>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</si>
  <si>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</si>
  <si>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</si>
  <si>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</si>
  <si>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</si>
  <si>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</si>
  <si>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</si>
  <si>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</si>
  <si>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</si>
  <si>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</si>
  <si>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</si>
  <si>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</si>
  <si>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</si>
  <si>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</si>
  <si>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</si>
  <si>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</si>
  <si>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</si>
  <si>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</si>
  <si>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</si>
  <si>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</si>
  <si>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</si>
  <si>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</si>
  <si>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</si>
  <si>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</si>
  <si>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</si>
  <si>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</si>
  <si>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</si>
  <si>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</si>
  <si>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</si>
  <si>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</si>
  <si>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</si>
  <si>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</si>
  <si>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</si>
  <si>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</si>
  <si>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</si>
  <si>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</si>
  <si>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</si>
  <si>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</si>
  <si>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</si>
  <si>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</si>
  <si>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</si>
  <si>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</si>
  <si>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</si>
  <si>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</si>
  <si>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</si>
  <si>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</si>
  <si>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</si>
  <si>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</si>
  <si>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</si>
  <si>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</si>
  <si>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</si>
  <si>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</si>
  <si>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</si>
  <si>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</si>
  <si>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</si>
  <si>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</si>
  <si>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</si>
  <si>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</si>
  <si>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</si>
  <si>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</si>
  <si>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</si>
  <si>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</si>
  <si>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</si>
  <si>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</si>
  <si>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</si>
  <si>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</si>
  <si>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</si>
  <si>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</si>
  <si>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</si>
  <si>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</si>
  <si>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</si>
  <si>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</si>
  <si>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</si>
  <si>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</si>
  <si>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</si>
  <si>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</si>
  <si>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</si>
  <si>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</si>
  <si>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</si>
  <si>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</si>
  <si>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</si>
  <si>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</si>
  <si>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</si>
  <si>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</si>
  <si>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</si>
  <si>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</si>
  <si>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</si>
  <si>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</si>
  <si>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</si>
  <si>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</si>
  <si>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</si>
  <si>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</si>
  <si>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</si>
  <si>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</si>
  <si>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</si>
  <si>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</si>
  <si>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</si>
  <si>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</si>
  <si>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</si>
  <si>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</si>
  <si>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</si>
  <si>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</si>
  <si>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</si>
  <si>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</si>
  <si>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</si>
  <si>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</si>
  <si>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</si>
  <si>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</si>
  <si>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</si>
  <si>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</si>
  <si>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</si>
  <si>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</si>
  <si>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</si>
  <si>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</si>
  <si>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</si>
  <si>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</si>
  <si>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</si>
  <si>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</si>
  <si>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</si>
  <si>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</si>
  <si>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</si>
  <si>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</si>
  <si>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</si>
  <si>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</si>
  <si>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</si>
  <si>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</si>
  <si>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</si>
  <si>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</si>
  <si>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</si>
  <si>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</si>
  <si>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</si>
  <si>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</si>
  <si>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</si>
  <si>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</si>
  <si>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</si>
  <si>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</si>
  <si>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</si>
  <si>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</si>
  <si>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</si>
  <si>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</si>
  <si>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</si>
  <si>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</si>
  <si>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</si>
  <si>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</si>
  <si>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</si>
  <si>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</si>
  <si>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</si>
  <si>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</si>
  <si>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</si>
  <si>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</si>
  <si>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</si>
  <si>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</si>
  <si>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</si>
  <si>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</si>
  <si>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2021-70-10001735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</si>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</sst>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32" zoomScale="85" zoomScaleNormal="85" zoomScaleSheetLayoutView="40" zoomScalePageLayoutView="40" workbookViewId="0">
      <selection activeCell="O35" sqref="O3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2802</v>
      </c>
      <c r="D15" s="35"/>
      <c r="E15" s="35"/>
      <c r="F15" s="5"/>
      <c r="G15" s="32" t="s">
        <v>1168</v>
      </c>
      <c r="H15" s="103" t="s">
        <v>453</v>
      </c>
      <c r="I15" s="32" t="s">
        <v>2624</v>
      </c>
      <c r="J15" s="108" t="s">
        <v>2626</v>
      </c>
      <c r="L15" s="209" t="s">
        <v>8</v>
      </c>
      <c r="M15" s="209"/>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186"/>
      <c r="I20" s="148" t="s">
        <v>453</v>
      </c>
      <c r="J20" s="149" t="s">
        <v>453</v>
      </c>
      <c r="K20" s="150">
        <v>868831104</v>
      </c>
      <c r="L20" s="151"/>
      <c r="M20" s="151">
        <v>44561</v>
      </c>
      <c r="N20" s="134">
        <f>+(M20-L20)/30</f>
        <v>1485.3666666666666</v>
      </c>
      <c r="O20" s="137"/>
      <c r="U20" s="133"/>
      <c r="V20" s="105">
        <f ca="1">NOW()</f>
        <v>44193.730119791668</v>
      </c>
      <c r="W20" s="105">
        <f ca="1">NOW()</f>
        <v>44193.730119791668</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178" t="str">
        <f>VLOOKUP(B20,EAS!A2:B1439,2,0)</f>
        <v>FUNDACION DESARROLLO SOCIAL FUNDESOCIAL</v>
      </c>
      <c r="C38" s="178"/>
      <c r="D38" s="178"/>
      <c r="E38" s="178"/>
      <c r="F38" s="178"/>
      <c r="G38" s="5"/>
      <c r="H38" s="131"/>
      <c r="I38" s="190" t="s">
        <v>7</v>
      </c>
      <c r="J38" s="190"/>
      <c r="K38" s="190"/>
      <c r="L38" s="190"/>
      <c r="M38" s="190"/>
      <c r="N38" s="190"/>
      <c r="O38" s="132"/>
    </row>
    <row r="39" spans="1:16" ht="42.95" customHeight="1" thickBot="1" x14ac:dyDescent="0.3">
      <c r="A39" s="10"/>
      <c r="B39" s="11"/>
      <c r="C39" s="11"/>
      <c r="D39" s="11"/>
      <c r="E39" s="11"/>
      <c r="F39" s="11"/>
      <c r="G39" s="11"/>
      <c r="H39" s="10"/>
      <c r="I39" s="222" t="s">
        <v>2803</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3.25" x14ac:dyDescent="0.25">
      <c r="A179" s="9"/>
      <c r="B179" s="221" t="s">
        <v>2669</v>
      </c>
      <c r="C179" s="221"/>
      <c r="D179" s="221"/>
      <c r="E179" s="170">
        <v>0.02</v>
      </c>
      <c r="F179" s="169">
        <v>0.03</v>
      </c>
      <c r="G179" s="164">
        <f>IF(F179&gt;0,SUM(E179+F179),"")</f>
        <v>0.05</v>
      </c>
      <c r="H179" s="5"/>
      <c r="I179" s="221" t="s">
        <v>2671</v>
      </c>
      <c r="J179" s="221"/>
      <c r="K179" s="221"/>
      <c r="L179" s="221"/>
      <c r="M179" s="171">
        <v>0.03</v>
      </c>
      <c r="O179" s="8"/>
      <c r="Q179" s="19"/>
      <c r="R179" s="158">
        <f>IF(M179&gt;0,SUM(L179+M179),"")</f>
        <v>0.03</v>
      </c>
      <c r="T179" s="19"/>
      <c r="U179" s="177" t="s">
        <v>1166</v>
      </c>
      <c r="V179" s="177"/>
      <c r="W179" s="177"/>
      <c r="X179" s="24">
        <v>0.02</v>
      </c>
      <c r="Y179" s="163"/>
      <c r="Z179" s="164" t="str">
        <f>IF(Y179&gt;0,SUM(E181+Y179),"")</f>
        <v/>
      </c>
      <c r="AA179" s="19"/>
      <c r="AB179" s="19"/>
    </row>
    <row r="180" spans="1:28" ht="23.45" hidden="1" x14ac:dyDescent="0.3">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3.45" hidden="1" x14ac:dyDescent="0.3">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3.45" hidden="1" x14ac:dyDescent="0.3">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43441555.200000003</v>
      </c>
      <c r="F185" s="92"/>
      <c r="G185" s="93"/>
      <c r="H185" s="88"/>
      <c r="I185" s="90" t="s">
        <v>2627</v>
      </c>
      <c r="J185" s="165">
        <f>+SUM(M179:M183)</f>
        <v>0.03</v>
      </c>
      <c r="K185" s="202" t="s">
        <v>2628</v>
      </c>
      <c r="L185" s="202"/>
      <c r="M185" s="94">
        <f>+J185*(SUM(K20:K35))</f>
        <v>26064933.119999997</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6" t="s">
        <v>2636</v>
      </c>
      <c r="C192" s="236"/>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2799</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4fb10211-09fb-4e80-9f0b-184718d5d98c"/>
    <ds:schemaRef ds:uri="http://purl.org/dc/elements/1.1/"/>
    <ds:schemaRef ds:uri="http://schemas.microsoft.com/office/2006/metadata/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ARMANDO</cp:lastModifiedBy>
  <cp:lastPrinted>2020-12-28T22:31:49Z</cp:lastPrinted>
  <dcterms:created xsi:type="dcterms:W3CDTF">2020-10-14T21:57:42Z</dcterms:created>
  <dcterms:modified xsi:type="dcterms:W3CDTF">2020-12-28T22:33:31Z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