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BLA\Desktop\MATRIZ INVITACION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<sst xmlns="http://schemas.openxmlformats.org/spreadsheetml/2006/main" count="3091" uniqueCount="2695">
  <si>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</si>
  <si>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</si>
  <si>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</si>
  <si>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</si>
  <si>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</si>
  <si>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</si>
  <si>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</si>
  <si>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</si>
  <si>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</si>
  <si>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</si>
  <si>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</si>
  <si>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</si>
  <si>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</si>
  <si>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</si>
  <si>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</si>
  <si>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</si>
  <si>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</si>
  <si>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</si>
  <si>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</si>
  <si>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</si>
  <si>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</si>
  <si>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</si>
  <si>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</si>
  <si>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</si>
  <si>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</si>
  <si>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</si>
  <si>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</si>
  <si>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</si>
  <si>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</si>
  <si>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</si>
  <si>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</si>
  <si>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</si>
  <si>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</si>
  <si>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</si>
  <si>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</si>
  <si>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</si>
  <si>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</si>
  <si>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</si>
  <si>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</si>
  <si>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</si>
  <si>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</si>
  <si>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</si>
  <si>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</si>
  <si>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</si>
  <si>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</si>
  <si>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</si>
  <si>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</si>
  <si>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</si>
  <si>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</si>
  <si>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</si>
  <si>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</si>
  <si>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</si>
  <si>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</si>
  <si>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</si>
  <si>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</si>
  <si>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</si>
  <si>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</si>
  <si>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</si>
  <si>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</si>
  <si>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</si>
  <si>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</si>
  <si>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</si>
  <si>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</si>
  <si>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</si>
  <si>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</si>
  <si>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</si>
  <si>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</si>
  <si>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</si>
  <si>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</si>
  <si>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</si>
  <si>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</si>
  <si>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</si>
  <si>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</si>
  <si>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</si>
  <si>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</si>
  <si>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</si>
  <si>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</si>
  <si>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</si>
  <si>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</si>
  <si>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</si>
  <si>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</si>
  <si>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</si>
  <si>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</si>
  <si>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</si>
  <si>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</si>
  <si>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</si>
  <si>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</si>
  <si>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</si>
  <si>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</si>
  <si>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</si>
  <si>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</si>
  <si>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</si>
  <si>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</si>
  <si>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</si>
  <si>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</si>
  <si>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</si>
  <si>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</si>
  <si>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</si>
  <si>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</si>
  <si>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</si>
  <si>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</si>
  <si>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</si>
  <si>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</si>
  <si>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</si>
  <si>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</si>
  <si>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</si>
  <si>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</si>
  <si>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</si>
  <si>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</si>
  <si>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</si>
  <si>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</si>
  <si>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</si>
  <si>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</si>
  <si>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</si>
  <si>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</si>
  <si>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</si>
  <si>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</si>
  <si>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</si>
  <si>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</si>
  <si>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</si>
  <si>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</si>
  <si>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</si>
  <si>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</si>
  <si>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</si>
  <si>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</si>
  <si>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</si>
  <si>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</si>
  <si>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</si>
  <si>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</si>
  <si>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</si>
  <si>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</si>
  <si>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</si>
  <si>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</si>
  <si>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</si>
  <si>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</si>
  <si>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</si>
  <si>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</si>
  <si>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</si>
  <si>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</si>
  <si>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</si>
  <si>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</si>
  <si>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</si>
  <si>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</si>
  <si>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</si>
  <si>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</si>
  <si>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</si>
  <si>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</si>
  <si>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</si>
  <si>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</si>
  <si>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</si>
  <si>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</si>
  <si>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</si>
  <si>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</si>
  <si>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</si>
  <si>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</si>
  <si>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</si>
  <si>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</si>
  <si>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</si>
  <si>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</si>
  <si>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</si>
  <si>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</si>
  <si>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</si>
  <si>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</si>
  <si>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</si>
  <si>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</si>
  <si>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</si>
  <si>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</si>
  <si>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</si>
  <si>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</si>
  <si>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</si>
  <si>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</si>
  <si>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</si>
  <si>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</si>
  <si>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</si>
  <si>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</si>
  <si>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</si>
  <si>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</si>
  <si>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</si>
  <si>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</si>
  <si>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</si>
  <si>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</si>
  <si>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</si>
  <si>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</si>
  <si>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</si>
  <si>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</si>
  <si>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</si>
  <si>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</si>
  <si>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</si>
  <si>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</si>
  <si>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</si>
  <si>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</si>
  <si>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</si>
  <si>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</si>
  <si>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</si>
  <si>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</si>
  <si>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</si>
  <si>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</si>
  <si>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</si>
  <si>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</si>
  <si>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</si>
  <si>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</si>
  <si>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</si>
  <si>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</si>
  <si>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</si>
  <si>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</si>
  <si>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</si>
  <si>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</si>
  <si>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</si>
  <si>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</si>
  <si>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</si>
  <si>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</si>
  <si>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</si>
  <si>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</si>
  <si>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</si>
  <si>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</si>
  <si>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</si>
  <si>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</si>
  <si>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</si>
  <si>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</si>
  <si>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</si>
  <si>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</si>
  <si>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</si>
  <si>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</si>
  <si>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</si>
  <si>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</si>
  <si>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</si>
  <si>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</si>
  <si>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</si>
  <si>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</si>
  <si>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</si>
  <si>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</si>
  <si>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</si>
  <si>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</si>
  <si>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</si>
  <si>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</si>
  <si>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</si>
  <si>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</si>
  <si>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</si>
  <si>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</si>
  <si>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</si>
  <si>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</si>
  <si>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</si>
  <si>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</si>
  <si>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</si>
  <si>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</si>
  <si>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</si>
  <si>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</si>
  <si>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</si>
  <si>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</si>
  <si>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</si>
  <si>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</si>
  <si>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</si>
  <si>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</si>
  <si>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</si>
  <si>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</si>
  <si>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</si>
  <si>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</si>
  <si>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</si>
  <si>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</si>
  <si>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</si>
  <si>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</si>
  <si>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</si>
  <si>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</si>
  <si>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</si>
  <si>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</si>
  <si>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</si>
  <si>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</si>
  <si>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</si>
  <si>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</si>
  <si>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</si>
  <si>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</si>
  <si>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</si>
  <si>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</si>
  <si>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</si>
  <si>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</si>
  <si>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</si>
  <si>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</si>
  <si>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</si>
  <si>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</si>
  <si>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</si>
  <si>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</si>
  <si>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</si>
  <si>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</si>
  <si>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</si>
  <si>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</si>
  <si>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</si>
  <si>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</si>
  <si>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</si>
  <si>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</si>
  <si>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</si>
  <si>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</si>
  <si>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</si>
  <si>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</si>
  <si>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</si>
  <si>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</si>
  <si>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</si>
  <si>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</si>
  <si>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</si>
  <si>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</si>
  <si>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</si>
  <si>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</si>
  <si>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</si>
  <si>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</si>
  <si>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</si>
  <si>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</si>
  <si>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</si>
  <si>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</si>
  <si>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</si>
  <si>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</si>
  <si>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</si>
  <si>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</si>
  <si>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</si>
  <si>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</si>
  <si>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</si>
  <si>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</si>
  <si>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</si>
  <si>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</si>
  <si>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</si>
  <si>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</si>
  <si>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</si>
  <si>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</si>
  <si>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</si>
  <si>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</si>
  <si>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</si>
  <si>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</si>
  <si>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</si>
  <si>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</si>
  <si>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</si>
  <si>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</si>
  <si>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</si>
  <si>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</si>
  <si>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</si>
  <si>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</si>
  <si>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</si>
  <si>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</si>
  <si>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</si>
  <si>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</si>
  <si>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</si>
  <si>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</si>
  <si>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</si>
  <si>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</si>
  <si>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</si>
  <si>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</si>
  <si>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</si>
  <si>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</si>
  <si>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</si>
  <si>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</si>
  <si>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</si>
  <si>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</si>
  <si>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</si>
  <si>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</si>
  <si>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</si>
  <si>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</si>
  <si>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</si>
  <si>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</si>
  <si>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</si>
  <si>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</si>
  <si>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</si>
  <si>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</si>
  <si>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</si>
  <si>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</si>
  <si>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</si>
  <si>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</si>
  <si>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</si>
  <si>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</si>
  <si>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</si>
  <si>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</si>
  <si>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</si>
  <si>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</si>
  <si>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</si>
  <si>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</si>
  <si>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</si>
  <si>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</si>
  <si>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</si>
  <si>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</si>
  <si>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</si>
  <si>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</si>
  <si>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</si>
  <si>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</si>
  <si>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</si>
  <si>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</si>
  <si>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</si>
  <si>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</si>
  <si>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</si>
  <si>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</si>
  <si>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</si>
  <si>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</si>
  <si>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</si>
  <si>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</si>
  <si>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</si>
  <si>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</si>
  <si>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</si>
  <si>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</si>
  <si>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</si>
  <si>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</si>
  <si>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</si>
  <si>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</si>
  <si>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</si>
  <si>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</si>
  <si>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</si>
  <si>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</si>
  <si>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</si>
  <si>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</si>
  <si>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</si>
  <si>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</si>
  <si>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</si>
  <si>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</si>
  <si>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</si>
  <si>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</si>
  <si>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</si>
  <si>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</si>
  <si>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</si>
  <si>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</si>
  <si>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</si>
  <si>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</si>
  <si>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</si>
  <si>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</si>
  <si>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</si>
  <si>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</si>
  <si>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</si>
  <si>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</si>
  <si>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</si>
  <si>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</si>
  <si>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</si>
  <si>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</si>
  <si>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</si>
  <si>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</si>
  <si>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</si>
  <si>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</si>
  <si>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</si>
  <si>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</si>
  <si>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</si>
  <si>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</si>
  <si>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</si>
  <si>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</si>
  <si>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</si>
  <si>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</si>
  <si>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</si>
  <si>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</si>
  <si>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</si>
  <si>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</si>
  <si>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</si>
  <si>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</si>
  <si>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</si>
  <si>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</si>
  <si>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</si>
  <si>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</si>
  <si>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</si>
  <si>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</si>
  <si>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</si>
  <si>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</si>
  <si>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</si>
  <si>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</si>
  <si>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</si>
  <si>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</si>
  <si>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</si>
  <si>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</si>
  <si>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</si>
  <si>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</si>
  <si>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</si>
  <si>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</si>
  <si>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</si>
  <si>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</si>
  <si>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</si>
  <si>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</si>
  <si>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</si>
  <si>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</si>
  <si>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</si>
  <si>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</si>
  <si>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</si>
  <si>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</si>
  <si>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</si>
  <si>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</si>
  <si>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</si>
  <si>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</si>
  <si>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</si>
  <si>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</si>
  <si>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</si>
  <si>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</si>
  <si>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</si>
  <si>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</si>
  <si>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</si>
  <si>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</si>
  <si>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</si>
  <si>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</si>
  <si>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</si>
  <si>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</si>
  <si>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</si>
  <si>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</si>
  <si>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</si>
  <si>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</si>
  <si>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</si>
  <si>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</si>
  <si>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</si>
  <si>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</si>
  <si>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</si>
  <si>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</si>
  <si>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</si>
  <si>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</si>
  <si>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</si>
  <si>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</si>
  <si>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</si>
  <si>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</si>
  <si>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</si>
  <si>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</si>
  <si>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</si>
  <si>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</si>
  <si>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</si>
  <si>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</si>
  <si>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</si>
  <si>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</si>
  <si>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</si>
  <si>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</si>
  <si>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</si>
  <si>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</si>
  <si>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</si>
  <si>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</si>
  <si>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</si>
  <si>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</si>
  <si>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</si>
  <si>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</si>
  <si>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</si>
  <si>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</si>
  <si>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</si>
  <si>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</si>
  <si>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</si>
  <si>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</si>
  <si>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</si>
  <si>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</si>
  <si>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</si>
  <si>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</si>
  <si>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</si>
  <si>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</si>
  <si>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</si>
  <si>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</si>
  <si>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</si>
  <si>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</si>
  <si>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</si>
  <si>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</si>
  <si>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</si>
  <si>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</si>
  <si>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</si>
  <si>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</si>
  <si>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</si>
  <si>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</si>
  <si>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</si>
  <si>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</si>
  <si>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</si>
  <si>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</si>
  <si>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</si>
  <si>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</si>
  <si>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</si>
  <si>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</si>
  <si>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</si>
  <si>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</si>
  <si>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</si>
  <si>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</si>
  <si>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</si>
  <si>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</si>
  <si>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</si>
  <si>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</si>
  <si>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</si>
  <si>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</si>
  <si>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</si>
  <si>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</si>
  <si>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</si>
  <si>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</si>
  <si>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</si>
  <si>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</si>
  <si>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</si>
  <si>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</si>
  <si>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</si>
  <si>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</si>
  <si>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</si>
  <si>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</si>
  <si>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</si>
  <si>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</si>
  <si>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</si>
  <si>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</si>
  <si>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</si>
  <si>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</si>
  <si>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</si>
  <si>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</si>
  <si>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</si>
  <si>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</si>
  <si>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</si>
  <si>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</si>
  <si>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</si>
  <si>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</si>
  <si>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</si>
  <si>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</si>
  <si>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</si>
  <si>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</si>
  <si>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</si>
  <si>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</si>
  <si>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</si>
  <si>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</si>
  <si>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</si>
  <si>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</si>
  <si>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</si>
  <si>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</si>
  <si>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</si>
  <si>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</si>
  <si>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</si>
  <si>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</si>
  <si>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</si>
  <si>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</si>
  <si>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</si>
  <si>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</si>
  <si>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</si>
  <si>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</si>
  <si>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</si>
  <si>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</si>
  <si>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</si>
  <si>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</si>
  <si>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</si>
  <si>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</si>
  <si>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</si>
  <si>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</si>
  <si>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</si>
  <si>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</si>
  <si>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</si>
  <si>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</si>
  <si>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</si>
  <si>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</si>
  <si>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</si>
  <si>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</si>
  <si>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</si>
  <si>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</si>
  <si>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</si>
  <si>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</si>
  <si>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</si>
  <si>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</si>
  <si>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</si>
  <si>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</si>
  <si>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</si>
  <si>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</si>
  <si>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</si>
  <si>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</si>
  <si>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</si>
  <si>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</si>
  <si>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</si>
  <si>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</si>
  <si>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</si>
  <si>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</si>
  <si>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</si>
  <si>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</si>
  <si>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</si>
  <si>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</si>
  <si>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</si>
  <si>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</si>
  <si>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</si>
  <si>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</si>
  <si>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</si>
  <si>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</si>
  <si>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</si>
  <si>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</si>
  <si>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</si>
  <si>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</si>
  <si>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</si>
  <si>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</si>
  <si>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</si>
  <si>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</si>
  <si>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</si>
  <si>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</si>
  <si>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</si>
  <si>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</si>
  <si>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</si>
  <si>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</si>
  <si>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</si>
  <si>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</si>
  <si>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</si>
  <si>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</si>
  <si>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</si>
  <si>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</si>
  <si>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</si>
  <si>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</si>
  <si>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</si>
  <si>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</si>
  <si>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</si>
  <si>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</si>
  <si>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</si>
  <si>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</si>
  <si>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</si>
  <si>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</si>
  <si>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</si>
  <si>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</si>
  <si>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</si>
  <si>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</si>
  <si>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</si>
  <si>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</si>
  <si>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</si>
  <si>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</si>
  <si>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</si>
  <si>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</si>
  <si>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</si>
  <si>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</si>
  <si>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</si>
  <si>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</si>
  <si>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</si>
  <si>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</si>
  <si>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</si>
  <si>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</si>
  <si>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</si>
  <si>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</si>
  <si>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</si>
  <si>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</si>
  <si>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</si>
  <si>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</si>
  <si>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</si>
  <si>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</si>
  <si>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</si>
  <si>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</si>
  <si>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</si>
  <si>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</si>
  <si>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</si>
  <si>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</si>
  <si>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</si>
  <si>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</si>
  <si>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</si>
  <si>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</si>
  <si>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</si>
  <si>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</si>
  <si>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</si>
  <si>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</si>
  <si>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</si>
  <si>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</si>
  <si>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</si>
  <si>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</si>
  <si>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</si>
  <si>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</si>
  <si>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</si>
  <si>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</si>
  <si>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</si>
  <si>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</si>
  <si>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</si>
  <si>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</si>
  <si>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</si>
  <si>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</si>
  <si>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</si>
  <si>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</si>
  <si>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</si>
  <si>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</si>
  <si>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</si>
  <si>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</si>
  <si>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</si>
  <si>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</si>
  <si>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</si>
  <si>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</si>
  <si>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</si>
  <si>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</si>
  <si>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</si>
  <si>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</si>
  <si>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</si>
  <si>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</si>
  <si>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</si>
  <si>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</si>
  <si>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</si>
  <si>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</si>
  <si>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</si>
  <si>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</si>
  <si>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</si>
  <si>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</si>
  <si>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</si>
  <si>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</si>
  <si>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</si>
  <si>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</si>
  <si>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</si>
  <si>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</si>
  <si>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</si>
  <si>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</si>
  <si>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</si>
  <si>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</si>
  <si>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</si>
  <si>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</si>
  <si>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</si>
  <si>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</si>
  <si>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</si>
  <si>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</si>
  <si>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</si>
  <si>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</si>
  <si>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</si>
  <si>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</si>
  <si>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</si>
  <si>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</si>
  <si>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</si>
  <si>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</si>
  <si>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</si>
  <si>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</si>
  <si>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</si>
  <si>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</si>
  <si>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</si>
  <si>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</si>
  <si>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</si>
  <si>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</si>
  <si>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</si>
  <si>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</si>
  <si>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</si>
  <si>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</si>
  <si>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</si>
  <si>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</si>
  <si>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</si>
  <si>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</si>
  <si>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</si>
  <si>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</si>
  <si>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</si>
  <si>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</si>
  <si>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</si>
  <si>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</si>
  <si>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</si>
  <si>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</si>
  <si>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</si>
  <si>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</si>
  <si>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</si>
  <si>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</si>
  <si>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</si>
  <si>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</si>
  <si>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</si>
  <si>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</si>
  <si>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</si>
  <si>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</si>
  <si>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</si>
  <si>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</si>
  <si>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</si>
  <si>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</si>
  <si>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</si>
  <si>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</si>
  <si>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</si>
  <si>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</si>
  <si>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</si>
  <si>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</si>
  <si>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</si>
  <si>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</si>
  <si>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</si>
  <si>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</si>
  <si>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</si>
  <si>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</si>
  <si>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</si>
  <si>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</si>
  <si>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</si>
  <si>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</si>
  <si>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</si>
  <si>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</si>
  <si>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</si>
  <si>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</si>
  <si>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</si>
  <si>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</si>
  <si>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</si>
  <si>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</si>
  <si>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</si>
  <si>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</si>
  <si>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</si>
  <si>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</si>
  <si>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</si>
  <si>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</si>
  <si>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</si>
  <si>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</si>
  <si>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</si>
  <si>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</si>
  <si>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</si>
  <si>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</si>
  <si>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</si>
  <si>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</si>
  <si>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</si>
  <si>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</si>
  <si>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</si>
  <si>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</si>
  <si>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</si>
  <si>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</si>
  <si>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</si>
  <si>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</si>
  <si>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</si>
  <si>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</si>
  <si>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</si>
  <si>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</si>
  <si>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</si>
  <si>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</si>
  <si>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</si>
  <si>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</si>
  <si>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</si>
  <si>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</si>
  <si>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</si>
  <si>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</si>
  <si>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</si>
  <si>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</si>
  <si>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</si>
  <si>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</si>
  <si>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</si>
  <si>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</si>
  <si>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</si>
  <si>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</si>
  <si>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</si>
  <si>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</si>
  <si>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</si>
  <si>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</si>
  <si>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</si>
  <si>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</si>
  <si>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</si>
  <si>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</si>
  <si>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</si>
  <si>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</si>
  <si>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</si>
  <si>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</si>
  <si>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</si>
  <si>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</si>
  <si>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</si>
  <si>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</si>
  <si>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</si>
  <si>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</si>
  <si>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</si>
  <si>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</si>
  <si>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</si>
  <si>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</si>
  <si>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</si>
  <si>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</si>
  <si>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</si>
  <si>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</si>
  <si>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</si>
  <si>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</si>
  <si>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</si>
  <si>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</si>
  <si>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</si>
  <si>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</si>
  <si>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</si>
  <si>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</si>
  <si>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</si>
  <si>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</si>
  <si>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</si>
  <si>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</si>
  <si>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</si>
  <si>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</si>
  <si>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</si>
  <si>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</si>
  <si>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</si>
  <si>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</si>
  <si>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</si>
  <si>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</si>
  <si>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</si>
  <si>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</si>
  <si>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</si>
  <si>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</si>
  <si>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</si>
  <si>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</si>
  <si>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</si>
  <si>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</si>
  <si>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</si>
  <si>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</si>
  <si>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</si>
  <si>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</si>
  <si>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</si>
  <si>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</si>
  <si>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</si>
  <si>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</si>
  <si>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</si>
  <si>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</si>
  <si>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</si>
  <si>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</si>
  <si>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</si>
  <si>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</si>
  <si>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</si>
  <si>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</si>
  <si>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</si>
  <si>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</si>
  <si>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</si>
  <si>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</si>
  <si>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</si>
  <si>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</si>
  <si>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</si>
  <si>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</si>
  <si>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</si>
  <si>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</si>
  <si>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</si>
  <si>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</si>
  <si>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</si>
  <si>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</si>
  <si>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</si>
  <si>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</si>
  <si>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</si>
  <si>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</si>
  <si>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</si>
  <si>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</si>
  <si>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</si>
  <si>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</si>
  <si>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</si>
  <si>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</si>
  <si>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</si>
  <si>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</si>
  <si>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</si>
  <si>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</si>
  <si>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</si>
  <si>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</si>
  <si>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</si>
  <si>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</si>
  <si>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</si>
  <si>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</si>
  <si>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</si>
  <si>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</si>
  <si>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</si>
  <si>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</si>
  <si>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</si>
  <si>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</si>
  <si>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</si>
  <si>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</si>
  <si>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</si>
  <si>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</si>
  <si>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</si>
  <si>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</si>
  <si>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</si>
  <si>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</si>
  <si>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</si>
  <si>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</si>
  <si>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</si>
  <si>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</si>
  <si>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</si>
  <si>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</si>
  <si>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</si>
  <si>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</si>
  <si>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</si>
  <si>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</si>
  <si>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</si>
  <si>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</si>
  <si>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</si>
  <si>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</si>
  <si>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</si>
  <si>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</si>
  <si>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</si>
  <si>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</si>
  <si>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</si>
  <si>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</si>
  <si>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</si>
  <si>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</si>
  <si>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</si>
  <si>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</si>
  <si>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</si>
  <si>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</si>
  <si>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</si>
  <si>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</si>
  <si>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</si>
  <si>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</si>
  <si>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</si>
  <si>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</si>
  <si>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</si>
  <si>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</si>
  <si>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</si>
  <si>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</si>
  <si>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</si>
  <si>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</si>
  <si>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</si>
  <si>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</si>
  <si>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</si>
  <si>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</si>
  <si>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</si>
  <si>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</si>
  <si>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</si>
  <si>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</si>
  <si>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</si>
  <si>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</si>
  <si>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</si>
  <si>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</si>
  <si>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</si>
  <si>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</si>
  <si>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</si>
  <si>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</si>
  <si>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</si>
  <si>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</si>
  <si>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</si>
  <si>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</si>
  <si>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</si>
  <si>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</si>
  <si>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</si>
  <si>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</si>
  <si>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</si>
  <si>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</si>
  <si>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</si>
  <si>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</si>
  <si>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</si>
  <si>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</si>
  <si>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</si>
  <si>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</si>
  <si>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</si>
  <si>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</si>
  <si>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</si>
  <si>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</si>
  <si>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</si>
  <si>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</si>
  <si>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</si>
  <si>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</si>
  <si>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</si>
  <si>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</si>
  <si>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</si>
  <si>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</si>
  <si>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</si>
  <si>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</si>
  <si>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</si>
  <si>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</si>
  <si>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</si>
  <si>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</si>
  <si>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</si>
  <si>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</si>
  <si>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</si>
  <si>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</si>
  <si>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</si>
  <si>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</si>
  <si>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</si>
  <si>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</si>
  <si>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</si>
  <si>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</si>
  <si>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</si>
  <si>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</si>
  <si>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</si>
  <si>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</si>
  <si>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</si>
  <si>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</si>
  <si>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</si>
  <si>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</si>
  <si>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</si>
  <si>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</si>
  <si>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</si>
  <si>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</si>
  <si>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</si>
  <si>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</si>
  <si>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</si>
  <si>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</si>
  <si>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</si>
  <si>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</si>
  <si>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</si>
  <si>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</si>
  <si>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</si>
  <si>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</si>
  <si>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</si>
  <si>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</si>
  <si>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</si>
  <si>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</si>
  <si>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</si>
  <si>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</si>
  <si>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</si>
  <si>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</si>
  <si>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</si>
  <si>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</si>
  <si>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</si>
  <si>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</si>
  <si>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</si>
  <si>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</si>
  <si>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</si>
  <si>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</si>
  <si>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</si>
  <si>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</si>
  <si>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</si>
  <si>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</si>
  <si>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</si>
  <si>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</si>
  <si>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</si>
  <si>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</si>
  <si>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</si>
  <si>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</si>
  <si>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</si>
  <si>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</si>
  <si>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</si>
  <si>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</si>
  <si>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</si>
  <si>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</si>
  <si>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</si>
  <si>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</si>
  <si>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</si>
  <si>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</si>
  <si>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</si>
  <si>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</si>
  <si>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</si>
  <si>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</si>
  <si>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</si>
  <si>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</si>
  <si>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</si>
  <si>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</si>
  <si>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</si>
  <si>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</si>
  <si>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</si>
  <si>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</si>
  <si>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</si>
  <si>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</si>
  <si>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</si>
  <si>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</si>
  <si>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</si>
  <si>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</si>
  <si>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</si>
  <si>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</si>
  <si>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</si>
  <si>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</si>
  <si>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</si>
  <si>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</si>
  <si>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</si>
  <si>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</si>
  <si>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</si>
  <si>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</si>
  <si>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</si>
  <si>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</si>
  <si>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</si>
  <si>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</si>
  <si>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</si>
  <si>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</si>
  <si>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</si>
  <si>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</si>
  <si>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</si>
  <si>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</si>
  <si>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</si>
  <si>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</si>
  <si>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</si>
  <si>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</si>
  <si>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</si>
  <si>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</si>
  <si>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</si>
  <si>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</si>
  <si>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</si>
  <si>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</si>
  <si>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</si>
  <si>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</si>
  <si>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</si>
  <si>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</si>
  <si>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</si>
  <si>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</si>
  <si>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</si>
  <si>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</si>
  <si>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</si>
  <si>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</si>
  <si>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</si>
  <si>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</si>
  <si>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</si>
  <si>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</si>
  <si>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</si>
  <si>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</si>
  <si>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</si>
  <si>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</si>
  <si>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</si>
  <si>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</si>
  <si>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</si>
  <si>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</si>
  <si>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</si>
  <si>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</si>
  <si>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</si>
  <si>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</si>
  <si>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</si>
  <si>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</si>
  <si>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</si>
  <si>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</si>
  <si>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</si>
  <si>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</si>
  <si>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</si>
  <si>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</si>
  <si>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</si>
  <si>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</si>
  <si>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</si>
  <si>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</si>
  <si>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</si>
  <si>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</si>
  <si>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</si>
  <si>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</si>
  <si>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</si>
  <si>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</si>
  <si>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</si>
  <si>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</si>
  <si>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</si>
  <si>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</si>
  <si>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</si>
  <si>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</si>
  <si>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</si>
  <si>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</si>
  <si>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</si>
  <si>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</si>
  <si>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</si>
  <si>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</si>
  <si>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</si>
  <si>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</si>
  <si>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</si>
  <si>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</si>
  <si>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</si>
  <si>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</si>
  <si>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</si>
  <si>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</si>
  <si>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</si>
  <si>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</si>
  <si>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</si>
  <si>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</si>
  <si>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</si>
  <si>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</si>
  <si>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</si>
  <si>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</si>
  <si>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</si>
  <si>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</si>
  <si>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</si>
  <si>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</si>
  <si>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</si>
  <si>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</si>
  <si>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</si>
  <si>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</si>
  <si>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</si>
  <si>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</si>
  <si>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</si>
  <si>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</si>
  <si>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</si>
  <si>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</si>
  <si>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</si>
  <si>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</si>
  <si>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</si>
  <si>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</si>
  <si>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</si>
  <si>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</si>
  <si>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</si>
  <si>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</si>
  <si>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</si>
  <si>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</si>
  <si>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</si>
  <si>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</si>
  <si>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</si>
  <si>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</si>
  <si>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</si>
  <si>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</si>
  <si>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</si>
  <si>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</si>
  <si>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</si>
  <si>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</si>
  <si>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</si>
  <si>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</si>
  <si>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</si>
  <si>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</si>
  <si>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</si>
  <si>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</si>
  <si>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</si>
  <si>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</si>
  <si>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</si>
  <si>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</si>
  <si>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</si>
  <si>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</si>
  <si>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</si>
  <si>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</si>
  <si>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</si>
  <si>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</si>
  <si>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</si>
  <si>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</si>
  <si>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</si>
  <si>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</si>
  <si>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</si>
  <si>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</si>
  <si>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</si>
  <si>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</si>
  <si>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</si>
  <si>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</si>
  <si>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</si>
  <si>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</si>
  <si>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</si>
  <si>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</si>
  <si>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</si>
  <si>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</si>
  <si>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</si>
  <si>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</si>
  <si>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</si>
  <si>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</si>
  <si>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</si>
  <si>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</si>
  <si>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</si>
  <si>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</si>
  <si>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</si>
  <si>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</si>
  <si>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</si>
  <si>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</si>
  <si>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</si>
  <si>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</si>
  <si>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</si>
  <si>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</si>
  <si>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</si>
  <si>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</si>
  <si>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</si>
  <si>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</si>
  <si>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</si>
  <si>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</si>
  <si>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</si>
  <si>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</si>
  <si>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</si>
  <si>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</si>
  <si>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</si>
  <si>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</si>
  <si>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</si>
  <si>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</si>
  <si>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</si>
  <si>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</si>
  <si>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</si>
  <si>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</si>
  <si>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</si>
  <si>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</si>
  <si>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</si>
  <si>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</si>
  <si>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</si>
  <si>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</si>
  <si>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</si>
  <si>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</si>
  <si>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</si>
  <si>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</si>
  <si>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</si>
  <si>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</si>
  <si>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</si>
  <si>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</si>
  <si>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</si>
  <si>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</si>
  <si>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</si>
  <si>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</si>
  <si>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</si>
  <si>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</si>
  <si>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</si>
  <si>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</si>
  <si>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</si>
  <si>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</si>
  <si>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</si>
  <si>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</si>
  <si>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</si>
  <si>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</si>
  <si>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</si>
  <si>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</si>
  <si>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</si>
  <si>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</si>
  <si>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</si>
  <si>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</si>
  <si>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</si>
  <si>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</si>
  <si>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</si>
  <si>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</si>
  <si>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</si>
  <si>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</si>
  <si>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</si>
  <si>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</si>
  <si>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</si>
  <si>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</si>
  <si>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</si>
  <si>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</si>
  <si>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</si>
  <si>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</si>
  <si>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</si>
  <si>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</si>
  <si>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</si>
  <si>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</si>
  <si>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</si>
  <si>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</si>
  <si>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</si>
  <si>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</si>
  <si>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</si>
  <si>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</si>
  <si>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</si>
  <si>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</si>
  <si>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</si>
  <si>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</si>
  <si>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</si>
  <si>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</si>
  <si>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</si>
  <si>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</si>
  <si>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</si>
  <si>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</si>
  <si>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</si>
  <si>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</si>
  <si>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</si>
  <si>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</si>
  <si>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</si>
  <si>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</si>
  <si>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</si>
  <si>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</si>
  <si>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</si>
  <si>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</si>
  <si>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</si>
  <si>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</si>
  <si>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</si>
  <si>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</si>
  <si>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</si>
  <si>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</si>
  <si>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</si>
  <si>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</si>
  <si>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</si>
  <si>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</si>
  <si>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</si>
  <si>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</si>
  <si>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</si>
  <si>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</si>
  <si>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</si>
  <si>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</si>
  <si>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</si>
  <si>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</si>
  <si>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</si>
  <si>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</si>
  <si>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</si>
  <si>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</si>
  <si>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</si>
  <si>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</si>
  <si>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</si>
  <si>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</si>
  <si>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</si>
  <si>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</si>
  <si>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</si>
  <si>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</si>
  <si>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</si>
  <si>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</si>
  <si>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</si>
  <si>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</si>
  <si>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</si>
  <si>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</si>
  <si>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</si>
  <si>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</si>
  <si>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</si>
  <si>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</si>
  <si>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</si>
  <si>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</si>
  <si>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</si>
  <si>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</si>
  <si>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</si>
  <si>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</si>
  <si>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</si>
  <si>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</si>
  <si>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</si>
  <si>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</si>
  <si>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</si>
  <si>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</si>
  <si>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</si>
  <si>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</si>
  <si>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</si>
  <si>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</si>
  <si>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</si>
  <si>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</si>
  <si>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</si>
  <si>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</si>
  <si>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</si>
  <si>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</si>
  <si>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</si>
  <si>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</si>
  <si>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</si>
  <si>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</si>
  <si>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</si>
  <si>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</si>
  <si>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</si>
  <si>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</si>
  <si>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</si>
  <si>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</si>
  <si>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</si>
  <si>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</si>
  <si>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</si>
  <si>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</si>
  <si>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</si>
  <si>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</si>
  <si>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</si>
  <si>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</si>
  <si>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</si>
  <si>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</si>
  <si>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</si>
  <si>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</si>
  <si>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</si>
  <si>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</si>
  <si>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</si>
  <si>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</si>
  <si>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</si>
  <si>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</si>
  <si>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</si>
  <si>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</si>
  <si>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</si>
  <si>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</si>
  <si>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</si>
  <si>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</si>
  <si>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</si>
  <si>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</si>
  <si>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</si>
  <si>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</si>
  <si>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</si>
  <si>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</si>
  <si>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</si>
  <si>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</si>
  <si>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</si>
  <si>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</si>
  <si>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</si>
  <si>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</si>
  <si>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</si>
  <si>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</si>
  <si>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</si>
  <si>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</si>
  <si>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</si>
  <si>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</si>
  <si>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</si>
  <si>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</si>
  <si>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</si>
  <si>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</si>
  <si>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</si>
  <si>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</si>
  <si>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</si>
  <si>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</si>
  <si>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</si>
  <si>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</si>
  <si>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</si>
  <si>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</si>
  <si>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</si>
  <si>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</si>
  <si>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</si>
  <si>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</si>
  <si>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</si>
  <si>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</si>
  <si>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</si>
  <si>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</si>
  <si>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</si>
  <si>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</si>
  <si>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</si>
  <si>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</si>
  <si>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</si>
  <si>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</si>
  <si>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</si>
  <si>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</si>
  <si>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</si>
  <si>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</si>
  <si>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</si>
  <si>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</si>
  <si>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</si>
  <si>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</si>
  <si>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</si>
  <si>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</si>
  <si>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</si>
  <si>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</si>
  <si>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</si>
  <si>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</si>
  <si>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</si>
  <si>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</si>
  <si>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</si>
  <si>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</si>
  <si>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</si>
  <si>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</si>
  <si>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</si>
  <si>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</si>
  <si>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</si>
  <si>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</si>
  <si>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</si>
  <si>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</si>
  <si>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</si>
  <si>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</si>
  <si>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</si>
  <si>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</si>
  <si>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</si>
  <si>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</si>
  <si>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</si>
  <si>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</si>
  <si>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</si>
  <si>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</si>
  <si>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</si>
  <si>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</si>
  <si>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</si>
  <si>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</si>
  <si>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</si>
  <si>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</si>
  <si>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</si>
  <si>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</si>
  <si>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</si>
  <si>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</si>
  <si>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</si>
  <si>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</si>
  <si>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</si>
  <si>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</si>
  <si>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</si>
  <si>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</si>
  <si>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</si>
  <si>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</si>
  <si>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</si>
  <si>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</si>
  <si>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</si>
  <si>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</si>
  <si>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</si>
  <si>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</si>
  <si>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</si>
  <si>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</si>
  <si>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</si>
  <si>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</si>
  <si>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</si>
  <si>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</si>
  <si>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</si>
  <si>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</si>
  <si>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</si>
  <si>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</si>
  <si>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</si>
  <si>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</si>
  <si>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</si>
  <si>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</si>
  <si>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</si>
  <si>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</si>
  <si>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</si>
  <si>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</si>
  <si>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</si>
  <si>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</si>
  <si>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</si>
  <si>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</si>
  <si>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</si>
  <si>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</si>
  <si>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</si>
  <si>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</si>
  <si>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</si>
  <si>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</si>
  <si>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</si>
  <si>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</si>
  <si>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</si>
  <si>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</si>
  <si>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</si>
  <si>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</si>
  <si>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</si>
  <si>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</si>
  <si>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</si>
  <si>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</si>
  <si>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</si>
  <si>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</si>
  <si>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</si>
  <si>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</si>
  <si>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</si>
  <si>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</si>
  <si>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</si>
  <si>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</si>
  <si>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</si>
  <si>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</si>
  <si>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</si>
  <si>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</si>
  <si>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</si>
  <si>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</si>
  <si>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</si>
  <si>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</si>
  <si>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</si>
  <si>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</si>
  <si>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</si>
  <si>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</si>
  <si>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</si>
  <si>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</si>
  <si>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</si>
  <si>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</si>
  <si>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</si>
  <si>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</si>
  <si>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</si>
  <si>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</si>
  <si>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</si>
  <si>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</si>
  <si>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</si>
  <si>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</si>
  <si>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</si>
  <si>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</si>
  <si>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</si>
  <si>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</si>
  <si>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</si>
  <si>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</si>
  <si>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</si>
  <si>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</si>
  <si>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</si>
  <si>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</si>
  <si>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</si>
  <si>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</si>
  <si>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</si>
  <si>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</si>
  <si>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</si>
  <si>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</si>
  <si>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</si>
  <si>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</si>
  <si>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</si>
  <si>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</si>
  <si>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</si>
  <si>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</si>
  <si>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</si>
  <si>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</si>
  <si>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</si>
  <si>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</si>
  <si>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</si>
  <si>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</si>
  <si>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</si>
  <si>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</si>
  <si>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</si>
  <si>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</si>
  <si>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</si>
  <si>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</si>
  <si>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</si>
  <si>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</si>
  <si>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</si>
  <si>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</si>
  <si>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</si>
  <si>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</si>
  <si>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</si>
  <si>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</si>
  <si>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</si>
  <si>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</si>
  <si>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</si>
  <si>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</si>
  <si>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</si>
  <si>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</si>
  <si>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</si>
  <si>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</si>
  <si>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</si>
  <si>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</si>
  <si>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</si>
  <si>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</si>
  <si>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</si>
  <si>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</si>
  <si>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</si>
  <si>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</si>
  <si>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</si>
  <si>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</si>
  <si>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</si>
  <si>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</si>
  <si>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</si>
  <si>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</si>
  <si>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</si>
  <si>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</si>
  <si>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</si>
  <si>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</si>
  <si>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</si>
  <si>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</si>
  <si>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</si>
  <si>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</si>
  <si>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</si>
  <si>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</si>
  <si>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</si>
  <si>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</si>
  <si>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</si>
  <si>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</si>
  <si>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</si>
  <si>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</si>
  <si>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</si>
  <si>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</si>
  <si>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</si>
  <si>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</si>
  <si>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</si>
  <si>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</si>
  <si>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</si>
  <si>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</si>
  <si>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</si>
  <si>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</si>
  <si>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</si>
  <si>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</si>
  <si>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</si>
  <si>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</si>
  <si>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</si>
  <si>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</si>
  <si>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</si>
  <si>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</si>
  <si>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</si>
  <si>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</si>
  <si>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</si>
  <si>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</si>
  <si>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</si>
  <si>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</si>
  <si>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</si>
  <si>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</si>
  <si>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</si>
  <si>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</si>
  <si>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</si>
  <si>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</si>
  <si>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</si>
  <si>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</si>
  <si>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</si>
  <si>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</si>
  <si>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</si>
  <si>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</si>
  <si>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</si>
  <si>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</si>
  <si>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</si>
  <si>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</si>
  <si>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</si>
  <si>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</si>
  <si>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</si>
  <si>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</si>
  <si>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</si>
  <si>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</si>
  <si>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</si>
  <si>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</si>
  <si>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</si>
  <si>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</si>
  <si>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</si>
  <si>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</si>
  <si>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</si>
  <si>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</si>
  <si>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</si>
  <si>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</si>
  <si>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</si>
  <si>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</si>
  <si>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</si>
  <si>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</si>
  <si>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</si>
  <si>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</si>
  <si>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</si>
  <si>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</si>
  <si>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</si>
  <si>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</si>
  <si>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</si>
  <si>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</si>
  <si>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</si>
  <si>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</si>
  <si>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</si>
  <si>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</si>
  <si>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</si>
  <si>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</si>
  <si>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</si>
  <si>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</si>
  <si>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</si>
  <si>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</si>
  <si>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</si>
  <si>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</si>
  <si>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</si>
  <si>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</si>
  <si>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</si>
  <si>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</si>
  <si>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</si>
  <si>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</si>
  <si>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</si>
  <si>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</si>
  <si>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</si>
  <si>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</si>
  <si>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</si>
  <si>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</si>
  <si>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</si>
  <si>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</si>
  <si>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</si>
  <si>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</si>
  <si>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</si>
  <si>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</si>
  <si>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</si>
  <si>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</si>
  <si>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</si>
  <si>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</si>
  <si>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</si>
  <si>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</si>
  <si>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</si>
  <si>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</si>
  <si>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</si>
  <si>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</si>
  <si>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</si>
  <si>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</si>
  <si>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</si>
  <si>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</si>
  <si>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</si>
  <si>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</si>
  <si>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</si>
  <si>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</si>
  <si>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</si>
  <si>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</si>
  <si>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</si>
  <si>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</si>
  <si>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</si>
  <si>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</si>
  <si>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</si>
  <si>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</si>
  <si>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</si>
  <si>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</si>
  <si>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</si>
  <si>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</si>
  <si>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</si>
  <si>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</si>
  <si>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</si>
  <si>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</si>
  <si>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</si>
  <si>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</si>
  <si>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</si>
  <si>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</si>
  <si>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</si>
  <si>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</si>
  <si>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</si>
  <si>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</si>
  <si>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</si>
  <si>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</si>
  <si>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</si>
  <si>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</si>
  <si>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</si>
  <si>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</si>
  <si>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</si>
  <si>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</si>
  <si>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</si>
  <si>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</si>
  <si>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</si>
  <si>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</si>
  <si>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</si>
  <si>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</si>
  <si>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</si>
  <si>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</si>
  <si>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</si>
  <si>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</si>
  <si>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</si>
  <si>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</si>
  <si>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</si>
  <si>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</si>
  <si>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</si>
  <si>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</si>
  <si>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</si>
  <si>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</si>
  <si>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</si>
  <si>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</si>
  <si>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</si>
  <si>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</si>
  <si>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</si>
  <si>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</si>
  <si>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</si>
  <si>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</si>
  <si>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</si>
  <si>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</si>
  <si>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</si>
  <si>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</si>
  <si>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</si>
  <si>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</si>
  <si>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</si>
  <si>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</si>
  <si>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</si>
  <si>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</si>
  <si>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</si>
  <si>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</si>
  <si>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</si>
  <si>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</si>
  <si>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</si>
  <si>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</si>
  <si>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</si>
  <si>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</si>
  <si>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</si>
  <si>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</si>
  <si>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</si>
  <si>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</si>
  <si>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</si>
  <si>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</si>
  <si>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</si>
  <si>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</si>
  <si>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</si>
  <si>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</si>
  <si>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</si>
  <si>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</si>
  <si>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</si>
  <si>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</si>
  <si>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</si>
  <si>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</si>
  <si>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</si>
  <si>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</si>
  <si>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</si>
  <si>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</si>
  <si>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</si>
  <si>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</si>
  <si>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</si>
  <si>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</si>
  <si>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</si>
  <si>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</si>
  <si>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</si>
  <si>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</si>
  <si>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</si>
  <si>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</si>
  <si>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</si>
  <si>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</si>
  <si>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</si>
  <si>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</si>
  <si>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</si>
  <si>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</si>
  <si>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</si>
  <si>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</si>
  <si>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</si>
  <si>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</si>
  <si>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</si>
  <si>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</si>
  <si>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</si>
  <si>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</si>
  <si>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</si>
  <si>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</si>
  <si>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</si>
  <si>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</si>
  <si>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</si>
  <si>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</si>
  <si>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</si>
  <si>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</si>
  <si>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</si>
  <si>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</si>
  <si>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</si>
  <si>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</si>
  <si>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</si>
  <si>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</si>
  <si>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</si>
  <si>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</si>
  <si>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</si>
  <si>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</si>
  <si>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</si>
  <si>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</si>
  <si>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</si>
  <si>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</si>
  <si>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</si>
  <si>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</si>
  <si>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</si>
  <si>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</si>
  <si>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</si>
  <si>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</si>
  <si>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</si>
  <si>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</si>
  <si>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</si>
  <si>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</si>
  <si>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</si>
  <si>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</si>
  <si>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</si>
  <si>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</si>
  <si>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</si>
  <si>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</si>
  <si>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</si>
  <si>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</si>
  <si>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</si>
  <si>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</si>
  <si>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</si>
  <si>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</si>
  <si>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</si>
  <si>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</si>
  <si>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</si>
  <si>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</si>
  <si>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</si>
  <si>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</si>
  <si>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</si>
  <si>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</si>
  <si>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</si>
  <si>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</si>
  <si>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</si>
  <si>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</si>
  <si>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</si>
  <si>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</si>
  <si>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</si>
  <si>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</si>
  <si>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</si>
  <si>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</si>
  <si>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</si>
  <si>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</si>
  <si>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</si>
  <si>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</si>
  <si>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</si>
  <si>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</si>
  <si>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</si>
  <si>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</si>
  <si>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</si>
  <si>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</si>
  <si>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</si>
  <si>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</si>
  <si>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</si>
  <si>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</si>
  <si>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</si>
  <si>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</si>
  <si>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</si>
  <si>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</si>
  <si>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</si>
  <si>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</si>
  <si>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</si>
  <si>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</si>
  <si>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</si>
  <si>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</si>
  <si>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</si>
  <si>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</si>
  <si>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</si>
  <si>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</si>
  <si>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</si>
  <si>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</si>
  <si>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</si>
  <si>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</si>
  <si>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</si>
  <si>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</si>
  <si>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</si>
  <si>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</si>
  <si>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</si>
  <si>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</si>
  <si>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</si>
  <si>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</si>
  <si>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</si>
  <si>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</si>
  <si>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</si>
  <si>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</si>
  <si>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</si>
  <si>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</si>
  <si>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</si>
  <si>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</si>
  <si>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</si>
  <si>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</si>
  <si>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</si>
  <si>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</si>
  <si>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</si>
  <si>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</si>
  <si>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</si>
  <si>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</si>
  <si>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</si>
  <si>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</si>
  <si>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</si>
  <si>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</si>
  <si>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</si>
  <si>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</si>
  <si>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</si>
  <si>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</si>
  <si>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</si>
  <si>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</si>
  <si>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</si>
  <si>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</si>
  <si>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</si>
  <si>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</si>
  <si>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</si>
  <si>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</si>
  <si>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</si>
  <si>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</si>
  <si>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</si>
  <si>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</si>
  <si>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</si>
  <si>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</si>
  <si>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</si>
  <si>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</si>
  <si>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</si>
  <si>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</si>
  <si>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</si>
  <si>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</si>
  <si>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</si>
  <si>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</si>
  <si>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</si>
  <si>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</si>
  <si>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</si>
  <si>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</si>
  <si>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</si>
  <si>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</si>
  <si>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</si>
  <si>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</si>
  <si>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</si>
  <si>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</si>
  <si>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</si>
  <si>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</si>
  <si>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</si>
  <si>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</si>
  <si>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</si>
  <si>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</si>
  <si>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</si>
  <si>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</si>
  <si>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</si>
  <si>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</si>
  <si>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</si>
  <si>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</si>
  <si>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</si>
  <si>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</si>
  <si>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</si>
  <si>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</si>
  <si>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</si>
  <si>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</si>
  <si>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</si>
  <si>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</si>
  <si>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</si>
  <si>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</si>
  <si>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</si>
  <si>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</si>
  <si>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</si>
  <si>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</si>
  <si>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</si>
  <si>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</si>
  <si>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</si>
  <si>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</si>
  <si>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</si>
  <si>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</si>
  <si>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</si>
  <si>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</si>
  <si>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</si>
  <si>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</si>
  <si>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</si>
  <si>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</si>
  <si>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</si>
  <si>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</si>
  <si>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</si>
  <si>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</si>
  <si>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</si>
  <si>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</si>
  <si>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</si>
  <si>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</si>
  <si>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</si>
  <si>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</si>
  <si>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</si>
  <si>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</si>
  <si>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</si>
  <si>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</si>
  <si>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</si>
  <si>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</si>
  <si>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</si>
  <si>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</si>
  <si>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</si>
  <si>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</si>
  <si>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</si>
  <si>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</si>
  <si>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</si>
  <si>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</si>
  <si>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</si>
  <si>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</si>
  <si>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</si>
  <si>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</si>
  <si>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</si>
  <si>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</si>
  <si>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</si>
  <si>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</si>
  <si>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</si>
  <si>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</si>
  <si>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</si>
  <si>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</si>
  <si>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</si>
  <si>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</si>
  <si>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</si>
  <si>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</si>
  <si>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</si>
  <si>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</si>
  <si>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</si>
  <si>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</si>
  <si>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</si>
  <si>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</si>
  <si>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</si>
  <si>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</si>
  <si>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</si>
  <si>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</si>
  <si>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</si>
  <si>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</si>
  <si>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</si>
  <si>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</si>
  <si>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</si>
  <si>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</si>
  <si>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</si>
  <si>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</si>
  <si>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</si>
  <si>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</si>
  <si>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</si>
  <si>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</si>
  <si>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</si>
  <si>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</si>
  <si>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</si>
  <si>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</si>
  <si>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</si>
  <si>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</si>
  <si>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</si>
  <si>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</si>
  <si>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</si>
  <si>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</si>
  <si>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</si>
  <si>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</si>
  <si>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</si>
  <si>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</si>
  <si>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</si>
  <si>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</si>
  <si>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</si>
  <si>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</si>
  <si>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</si>
  <si>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</si>
  <si>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</si>
  <si>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</si>
  <si>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</si>
  <si>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</si>
  <si>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</si>
  <si>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</si>
  <si>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</si>
  <si>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</si>
  <si>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</si>
  <si>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</si>
  <si>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</si>
  <si>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</si>
  <si>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</si>
  <si>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</si>
  <si>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</si>
  <si>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</si>
  <si>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</si>
  <si>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</si>
  <si>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</si>
  <si>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</si>
  <si>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</si>
  <si>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</si>
  <si>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</si>
  <si>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</si>
  <si>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</si>
  <si>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</si>
  <si>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</si>
  <si>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</si>
  <si>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</si>
  <si>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</si>
  <si>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</si>
  <si>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</si>
  <si>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</si>
  <si>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</si>
  <si>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</si>
  <si>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</si>
  <si>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</si>
  <si>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</si>
  <si>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</si>
  <si>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</si>
  <si>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</si>
  <si>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</si>
  <si>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</si>
  <si>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</si>
  <si>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</si>
  <si>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</si>
  <si>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</si>
  <si>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</si>
  <si>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</si>
  <si>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</si>
  <si>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</si>
  <si>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</si>
  <si>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</si>
  <si>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</si>
  <si>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</si>
  <si>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</si>
  <si>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</si>
  <si>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</si>
  <si>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</si>
  <si>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</si>
  <si>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</si>
  <si>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</si>
  <si>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</si>
  <si>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</si>
  <si>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</si>
  <si>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</si>
  <si>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</si>
  <si>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</si>
  <si>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</si>
  <si>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</si>
  <si>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</si>
  <si>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</si>
  <si>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</si>
  <si>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</si>
  <si>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</si>
  <si>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</si>
  <si>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</si>
  <si>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</si>
  <si>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</si>
  <si>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</si>
  <si>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</si>
  <si>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</si>
  <si>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</si>
  <si>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</si>
  <si>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</si>
  <si>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</si>
  <si>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</si>
  <si>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</si>
  <si>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</si>
  <si>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</si>
  <si>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</si>
  <si>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</si>
  <si>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</si>
  <si>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</si>
  <si>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</si>
  <si>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</si>
  <si>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</si>
  <si>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</si>
  <si>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</si>
  <si>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</si>
  <si>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</si>
  <si>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</si>
  <si>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</si>
  <si>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</si>
  <si>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</si>
  <si>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</si>
  <si>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</si>
  <si>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</si>
  <si>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</si>
  <si>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</si>
  <si>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</si>
  <si>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</si>
  <si>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</si>
  <si>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</si>
  <si>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</si>
  <si>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</si>
  <si>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</si>
  <si>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</si>
  <si>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</si>
  <si>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</si>
  <si>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</si>
  <si>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</si>
  <si>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</si>
  <si>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</si>
  <si>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</si>
  <si>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</si>
  <si>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</si>
  <si>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</si>
  <si>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</si>
  <si>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</si>
  <si>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</si>
  <si>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</si>
  <si>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</si>
  <si>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</si>
  <si>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</si>
  <si>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</si>
  <si>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</si>
  <si>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</si>
  <si>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</si>
  <si>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</si>
  <si>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</si>
  <si>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</si>
  <si>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</si>
  <si>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</si>
  <si>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</si>
  <si>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</si>
  <si>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</si>
  <si>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</si>
  <si>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</si>
  <si>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</si>
  <si>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</si>
  <si>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</si>
  <si>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</si>
  <si>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</si>
  <si>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</si>
  <si>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</si>
  <si>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</si>
  <si>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</si>
  <si>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</si>
  <si>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</si>
  <si>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</si>
  <si>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</si>
  <si>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</si>
  <si>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</si>
  <si>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</si>
  <si>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</si>
  <si>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</si>
  <si>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</si>
  <si>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</si>
  <si>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</si>
  <si>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</si>
  <si>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</si>
  <si>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</si>
  <si>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</si>
  <si>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</si>
  <si>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</si>
  <si>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</si>
  <si>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</si>
  <si>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</si>
  <si>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</si>
  <si>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</si>
  <si>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</si>
  <si>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</si>
  <si>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</si>
  <si>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</si>
  <si>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</si>
  <si>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</si>
  <si>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</si>
  <si>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</si>
  <si>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</si>
  <si>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</si>
  <si>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</si>
  <si>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</si>
  <si>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</si>
  <si>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</si>
  <si>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</si>
  <si>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</si>
  <si>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</si>
  <si>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</si>
  <si>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</si>
  <si>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</si>
  <si>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</si>
  <si>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</si>
  <si>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</si>
  <si>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</si>
  <si>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</si>
  <si>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</si>
  <si>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</si>
  <si>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</si>
  <si>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</si>
  <si>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</si>
  <si>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</si>
  <si>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</si>
  <si>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</si>
  <si>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</si>
  <si>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</si>
  <si>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</si>
  <si>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</si>
  <si>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</si>
  <si>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</si>
  <si>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</si>
  <si>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</si>
  <si>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</si>
  <si>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</si>
  <si>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</si>
  <si>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</si>
  <si>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</si>
  <si>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</si>
  <si>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</si>
  <si>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</si>
  <si>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</si>
  <si>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</si>
  <si>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</si>
  <si>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</si>
  <si>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</si>
  <si>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</si>
  <si>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</si>
  <si>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</si>
  <si>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</si>
  <si>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</si>
  <si>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</si>
  <si>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</si>
  <si>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</si>
  <si>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</si>
  <si>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</si>
  <si>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</si>
  <si>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</si>
  <si>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</si>
  <si>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</si>
  <si>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</si>
  <si>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</si>
  <si>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</si>
  <si>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</si>
  <si>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</si>
  <si>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</si>
  <si>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</si>
  <si>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</si>
  <si>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</si>
  <si>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</si>
  <si>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</si>
  <si>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</si>
  <si>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</si>
  <si>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</si>
  <si>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</si>
  <si>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</si>
  <si>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</si>
  <si>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</si>
  <si>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</si>
  <si>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</si>
  <si>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</si>
  <si>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</si>
  <si>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</si>
  <si>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</si>
  <si>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</si>
  <si>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</si>
  <si>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</si>
  <si>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</si>
  <si>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</si>
  <si>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</si>
  <si>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</si>
  <si>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</si>
  <si>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</si>
  <si>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</si>
  <si>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</si>
  <si>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</si>
  <si>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</si>
  <si>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</si>
  <si>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</si>
  <si>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</si>
  <si>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</si>
  <si>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</si>
  <si>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</si>
  <si>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</si>
  <si>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</si>
  <si>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</si>
  <si>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</si>
  <si>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</si>
  <si>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</si>
  <si>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</si>
  <si>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</si>
  <si>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</si>
  <si>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</si>
  <si>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</si>
  <si>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</si>
  <si>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</si>
  <si>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</si>
  <si>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</si>
  <si>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</si>
  <si>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</si>
  <si>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</si>
  <si>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</si>
  <si>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</si>
  <si>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</si>
  <si>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</si>
  <si>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</si>
  <si>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</si>
  <si>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</si>
  <si>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</si>
  <si>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</si>
  <si>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</si>
  <si>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</si>
  <si>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</si>
  <si>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</si>
  <si>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</si>
  <si>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</si>
  <si>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</si>
  <si>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</si>
  <si>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</si>
  <si>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</si>
  <si>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</si>
  <si>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</si>
  <si>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</si>
  <si>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</si>
  <si>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</si>
  <si>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</si>
  <si>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</si>
  <si>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</si>
  <si>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</si>
  <si>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</si>
  <si>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</si>
  <si>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</si>
  <si>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</si>
  <si>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</si>
  <si>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</si>
  <si>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</si>
  <si>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</si>
  <si>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</si>
  <si>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</si>
  <si>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</si>
  <si>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</si>
  <si>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122</t>
  </si>
  <si>
    <t>130</t>
  </si>
  <si>
    <t>129</t>
  </si>
  <si>
    <t>120</t>
  </si>
  <si>
    <t>079</t>
  </si>
  <si>
    <t>047</t>
  </si>
  <si>
    <t>Isabel Poveda Rincón</t>
  </si>
  <si>
    <t>6836626</t>
  </si>
  <si>
    <t>fundacion@yaaliakeisy.org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</si>
  <si>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</si>
  <si>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Y DESARROLLO INFANTIL EN MEDIO FAMILIAR -DIMF-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</si>
  <si>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</si>
  <si>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</si>
  <si>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</si>
  <si>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</si>
  <si>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2021-85-10002008</t>
  </si>
  <si>
    <t>MZ D CS 5 NVA JERUSALEN-ACACIAS</t>
  </si>
  <si>
    <t>Calle 7b No. 44-76 Cuarta Etapa de la Esperanza-Villavicencio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</si>
</sst>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5" zoomScaleNormal="75" zoomScaleSheetLayoutView="40" zoomScalePageLayoutView="40" workbookViewId="0">
      <selection activeCell="H211" sqref="H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1078</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822003658</v>
      </c>
      <c r="C20" s="5"/>
      <c r="D20" s="73"/>
      <c r="E20" s="5"/>
      <c r="F20" s="5"/>
      <c r="G20" s="5"/>
      <c r="H20" s="243"/>
      <c r="I20" s="149" t="s">
        <v>1078</v>
      </c>
      <c r="J20" s="150" t="s">
        <v>1086</v>
      </c>
      <c r="K20" s="151">
        <v>2286394110</v>
      </c>
      <c r="L20" s="152"/>
      <c r="M20" s="152">
        <v>44561</v>
      </c>
      <c r="N20" s="135">
        <f>+(M20-L20)/30</f>
        <v>1485.3666666666666</v>
      </c>
      <c r="O20" s="138"/>
      <c r="U20" s="134"/>
      <c r="V20" s="105">
        <f ca="1">NOW()</f>
        <v>44193.785559953707</v>
      </c>
      <c r="W20" s="105">
        <f ca="1">NOW()</f>
        <v>44193.785559953707</v>
      </c>
    </row>
    <row r="21" spans="1:23" ht="30" customHeight="1" outlineLevel="1" x14ac:dyDescent="0.3">
      <c r="A21" s="9"/>
      <c r="B21" s="71"/>
      <c r="C21" s="5"/>
      <c r="D21" s="5"/>
      <c r="E21" s="5"/>
      <c r="F21" s="5"/>
      <c r="G21" s="5"/>
      <c r="H21" s="70"/>
      <c r="I21" s="149" t="s">
        <v>1078</v>
      </c>
      <c r="J21" s="150" t="s">
        <v>1095</v>
      </c>
      <c r="K21" s="151">
        <v>2286394110</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1078</v>
      </c>
      <c r="J22" s="150" t="s">
        <v>123</v>
      </c>
      <c r="K22" s="151">
        <v>2286394110</v>
      </c>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YAALIAKEISY DONDE NACE EL CONOCIMIENTO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2681</v>
      </c>
      <c r="E48" s="145">
        <v>43881</v>
      </c>
      <c r="F48" s="145">
        <v>44196</v>
      </c>
      <c r="G48" s="160">
        <f>IF(AND(E48&lt;&gt;"",F48&lt;&gt;""),((F48-E48)/30),"")</f>
        <v>10.5</v>
      </c>
      <c r="H48" s="122" t="s">
        <v>2690</v>
      </c>
      <c r="I48" s="113" t="s">
        <v>1078</v>
      </c>
      <c r="J48" s="113" t="s">
        <v>1080</v>
      </c>
      <c r="K48" s="116">
        <v>4156108355</v>
      </c>
      <c r="L48" s="115" t="s">
        <v>1148</v>
      </c>
      <c r="M48" s="117">
        <v>1</v>
      </c>
      <c r="N48" s="115" t="s">
        <v>1151</v>
      </c>
      <c r="O48" s="115" t="s">
        <v>1148</v>
      </c>
      <c r="P48" s="78"/>
    </row>
    <row r="49" spans="1:16" s="6" customFormat="1" ht="24.75" customHeight="1" x14ac:dyDescent="0.25">
      <c r="A49" s="143">
        <v>2</v>
      </c>
      <c r="B49" s="122" t="s">
        <v>2676</v>
      </c>
      <c r="C49" s="112" t="s">
        <v>31</v>
      </c>
      <c r="D49" s="110" t="s">
        <v>2681</v>
      </c>
      <c r="E49" s="145">
        <v>43881</v>
      </c>
      <c r="F49" s="145">
        <v>44196</v>
      </c>
      <c r="G49" s="160">
        <f t="shared" ref="G49:G50" si="2">IF(AND(E49&lt;&gt;"",F49&lt;&gt;""),((F49-E49)/30),"")</f>
        <v>10.5</v>
      </c>
      <c r="H49" s="122" t="s">
        <v>2690</v>
      </c>
      <c r="I49" s="113" t="s">
        <v>1078</v>
      </c>
      <c r="J49" s="113" t="s">
        <v>1087</v>
      </c>
      <c r="K49" s="116">
        <v>4156108355</v>
      </c>
      <c r="L49" s="115" t="s">
        <v>1148</v>
      </c>
      <c r="M49" s="117">
        <v>1</v>
      </c>
      <c r="N49" s="115" t="s">
        <v>1151</v>
      </c>
      <c r="O49" s="115" t="s">
        <v>1148</v>
      </c>
      <c r="P49" s="78"/>
    </row>
    <row r="50" spans="1:16" s="6" customFormat="1" ht="24.75" customHeight="1" x14ac:dyDescent="0.25">
      <c r="A50" s="143">
        <v>3</v>
      </c>
      <c r="B50" s="122" t="s">
        <v>2676</v>
      </c>
      <c r="C50" s="112" t="s">
        <v>31</v>
      </c>
      <c r="D50" s="110" t="s">
        <v>2681</v>
      </c>
      <c r="E50" s="145">
        <v>43881</v>
      </c>
      <c r="F50" s="145">
        <v>44196</v>
      </c>
      <c r="G50" s="160">
        <f t="shared" si="2"/>
        <v>10.5</v>
      </c>
      <c r="H50" s="122" t="s">
        <v>2690</v>
      </c>
      <c r="I50" s="113" t="s">
        <v>1078</v>
      </c>
      <c r="J50" s="121" t="s">
        <v>1088</v>
      </c>
      <c r="K50" s="116">
        <v>4156108355</v>
      </c>
      <c r="L50" s="115" t="s">
        <v>1148</v>
      </c>
      <c r="M50" s="117">
        <v>1</v>
      </c>
      <c r="N50" s="115" t="s">
        <v>1151</v>
      </c>
      <c r="O50" s="115" t="s">
        <v>1148</v>
      </c>
      <c r="P50" s="78"/>
    </row>
    <row r="51" spans="1:16" s="6" customFormat="1" ht="24.75" customHeight="1" outlineLevel="1" x14ac:dyDescent="0.25">
      <c r="A51" s="143">
        <v>4</v>
      </c>
      <c r="B51" s="122" t="s">
        <v>2676</v>
      </c>
      <c r="C51" s="112" t="s">
        <v>31</v>
      </c>
      <c r="D51" s="110" t="s">
        <v>2681</v>
      </c>
      <c r="E51" s="145">
        <v>43881</v>
      </c>
      <c r="F51" s="145">
        <v>44196</v>
      </c>
      <c r="G51" s="160">
        <f t="shared" ref="G51:G107" si="3">IF(AND(E51&lt;&gt;"",F51&lt;&gt;""),((F51-E51)/30),"")</f>
        <v>10.5</v>
      </c>
      <c r="H51" s="122" t="s">
        <v>2690</v>
      </c>
      <c r="I51" s="113" t="s">
        <v>1078</v>
      </c>
      <c r="J51" s="113" t="s">
        <v>1093</v>
      </c>
      <c r="K51" s="116">
        <v>4156108355</v>
      </c>
      <c r="L51" s="115" t="s">
        <v>1148</v>
      </c>
      <c r="M51" s="117">
        <v>1</v>
      </c>
      <c r="N51" s="115" t="s">
        <v>1151</v>
      </c>
      <c r="O51" s="115" t="s">
        <v>1148</v>
      </c>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22"/>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22"/>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22"/>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43881</v>
      </c>
      <c r="F114" s="145">
        <v>44196</v>
      </c>
      <c r="G114" s="160">
        <f>IF(AND(E114&lt;&gt;"",F114&lt;&gt;""),((F114-E114)/30),"")</f>
        <v>10.5</v>
      </c>
      <c r="H114" s="122" t="s">
        <v>2687</v>
      </c>
      <c r="I114" s="121" t="s">
        <v>741</v>
      </c>
      <c r="J114" s="121" t="s">
        <v>767</v>
      </c>
      <c r="K114" s="123">
        <v>2896111728</v>
      </c>
      <c r="L114" s="100">
        <f>+IF(AND(K114&gt;0,O114="Ejecución"),(K114/877802)*Tabla28[[#This Row],[% participación]],IF(AND(K114&gt;0,O114&lt;&gt;"Ejecución"),"-",""))</f>
        <v>3299.2767480593575</v>
      </c>
      <c r="M114" s="124" t="s">
        <v>1148</v>
      </c>
      <c r="N114" s="173">
        <v>1</v>
      </c>
      <c r="O114" s="162" t="s">
        <v>1150</v>
      </c>
      <c r="P114" s="78"/>
    </row>
    <row r="115" spans="1:16" s="6" customFormat="1" ht="24.75" customHeight="1" x14ac:dyDescent="0.25">
      <c r="A115" s="143">
        <v>2</v>
      </c>
      <c r="B115" s="161" t="s">
        <v>2665</v>
      </c>
      <c r="C115" s="163" t="s">
        <v>31</v>
      </c>
      <c r="D115" s="63" t="s">
        <v>2678</v>
      </c>
      <c r="E115" s="145">
        <v>43881</v>
      </c>
      <c r="F115" s="145">
        <v>44196</v>
      </c>
      <c r="G115" s="160">
        <f t="shared" ref="G115:G116" si="4">IF(AND(E115&lt;&gt;"",F115&lt;&gt;""),((F115-E115)/30),"")</f>
        <v>10.5</v>
      </c>
      <c r="H115" s="64" t="s">
        <v>2687</v>
      </c>
      <c r="I115" s="63" t="s">
        <v>741</v>
      </c>
      <c r="J115" s="63" t="s">
        <v>759</v>
      </c>
      <c r="K115" s="68">
        <v>1450975268</v>
      </c>
      <c r="L115" s="100">
        <f>+IF(AND(K115&gt;0,O115="Ejecución"),(K115/877802)*Tabla28[[#This Row],[% participación]],IF(AND(K115&gt;0,O115&lt;&gt;"Ejecución"),"-",""))</f>
        <v>1652.9641855452596</v>
      </c>
      <c r="M115" s="65" t="s">
        <v>1148</v>
      </c>
      <c r="N115" s="173">
        <v>1</v>
      </c>
      <c r="O115" s="162" t="s">
        <v>1150</v>
      </c>
      <c r="P115" s="78"/>
    </row>
    <row r="116" spans="1:16" s="6" customFormat="1" ht="24.75" customHeight="1" x14ac:dyDescent="0.25">
      <c r="A116" s="143">
        <v>3</v>
      </c>
      <c r="B116" s="161" t="s">
        <v>2665</v>
      </c>
      <c r="C116" s="163" t="s">
        <v>31</v>
      </c>
      <c r="D116" s="63" t="s">
        <v>2679</v>
      </c>
      <c r="E116" s="145">
        <v>43882</v>
      </c>
      <c r="F116" s="145">
        <v>44196</v>
      </c>
      <c r="G116" s="160">
        <f t="shared" si="4"/>
        <v>10.466666666666667</v>
      </c>
      <c r="H116" s="64" t="s">
        <v>2688</v>
      </c>
      <c r="I116" s="63" t="s">
        <v>741</v>
      </c>
      <c r="J116" s="63" t="s">
        <v>764</v>
      </c>
      <c r="K116" s="68">
        <v>1769684092</v>
      </c>
      <c r="L116" s="100">
        <f>+IF(AND(K116&gt;0,O116="Ejecución"),(K116/877802)*Tabla28[[#This Row],[% participación]],IF(AND(K116&gt;0,O116&lt;&gt;"Ejecución"),"-",""))</f>
        <v>2016.0401685118056</v>
      </c>
      <c r="M116" s="65" t="s">
        <v>1148</v>
      </c>
      <c r="N116" s="173">
        <v>1</v>
      </c>
      <c r="O116" s="162" t="s">
        <v>1150</v>
      </c>
      <c r="P116" s="78"/>
    </row>
    <row r="117" spans="1:16" s="6" customFormat="1" ht="24.75" customHeight="1" outlineLevel="1" x14ac:dyDescent="0.25">
      <c r="A117" s="143">
        <v>4</v>
      </c>
      <c r="B117" s="161" t="s">
        <v>2665</v>
      </c>
      <c r="C117" s="163" t="s">
        <v>31</v>
      </c>
      <c r="D117" s="63" t="s">
        <v>2680</v>
      </c>
      <c r="E117" s="145">
        <v>43881</v>
      </c>
      <c r="F117" s="145">
        <v>44196</v>
      </c>
      <c r="G117" s="160">
        <f t="shared" ref="G117:G159" si="5">IF(AND(E117&lt;&gt;"",F117&lt;&gt;""),((F117-E117)/30),"")</f>
        <v>10.5</v>
      </c>
      <c r="H117" s="64" t="s">
        <v>2689</v>
      </c>
      <c r="I117" s="63" t="s">
        <v>741</v>
      </c>
      <c r="J117" s="63" t="s">
        <v>484</v>
      </c>
      <c r="K117" s="68">
        <v>2060237981</v>
      </c>
      <c r="L117" s="100">
        <f>+IF(AND(K117&gt;0,O117="Ejecución"),(K117/877802)*Tabla28[[#This Row],[% participación]],IF(AND(K117&gt;0,O117&lt;&gt;"Ejecución"),"-",""))</f>
        <v>2347.0417941631486</v>
      </c>
      <c r="M117" s="65" t="s">
        <v>1148</v>
      </c>
      <c r="N117" s="173">
        <v>1</v>
      </c>
      <c r="O117" s="162" t="s">
        <v>1150</v>
      </c>
      <c r="P117" s="78"/>
    </row>
    <row r="118" spans="1:16" s="7" customFormat="1" ht="24.75" customHeight="1" outlineLevel="1" x14ac:dyDescent="0.25">
      <c r="A118" s="144">
        <v>5</v>
      </c>
      <c r="B118" s="161" t="s">
        <v>2665</v>
      </c>
      <c r="C118" s="163" t="s">
        <v>31</v>
      </c>
      <c r="D118" s="63" t="s">
        <v>2681</v>
      </c>
      <c r="E118" s="145">
        <v>43881</v>
      </c>
      <c r="F118" s="145">
        <v>44196</v>
      </c>
      <c r="G118" s="160">
        <f t="shared" si="5"/>
        <v>10.5</v>
      </c>
      <c r="H118" s="64" t="s">
        <v>2690</v>
      </c>
      <c r="I118" s="63" t="s">
        <v>1078</v>
      </c>
      <c r="J118" s="63" t="s">
        <v>1080</v>
      </c>
      <c r="K118" s="68">
        <v>4156108355</v>
      </c>
      <c r="L118" s="100">
        <f>+IF(AND(K118&gt;0,O118="Ejecución"),(K118/877802)*Tabla28[[#This Row],[% participación]],IF(AND(K118&gt;0,O118&lt;&gt;"Ejecución"),"-",""))</f>
        <v>4734.676333615098</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2682</v>
      </c>
      <c r="E119" s="145">
        <v>43888</v>
      </c>
      <c r="F119" s="145">
        <v>44196</v>
      </c>
      <c r="G119" s="160">
        <f t="shared" si="5"/>
        <v>10.266666666666667</v>
      </c>
      <c r="H119" s="64" t="s">
        <v>2686</v>
      </c>
      <c r="I119" s="63" t="s">
        <v>1130</v>
      </c>
      <c r="J119" s="63" t="s">
        <v>1132</v>
      </c>
      <c r="K119" s="68">
        <v>4133774517</v>
      </c>
      <c r="L119" s="100">
        <f>+IF(AND(K119&gt;0,O119="Ejecución"),(K119/877802)*Tabla28[[#This Row],[% participación]],IF(AND(K119&gt;0,O119&lt;&gt;"Ejecución"),"-",""))</f>
        <v>4709.2334227992187</v>
      </c>
      <c r="M119" s="65" t="s">
        <v>1148</v>
      </c>
      <c r="N119" s="173">
        <f t="shared" si="6"/>
        <v>1</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41963</v>
      </c>
      <c r="D193" s="5"/>
      <c r="E193" s="126">
        <v>4862</v>
      </c>
      <c r="F193" s="5"/>
      <c r="G193" s="5"/>
      <c r="H193" s="147" t="s">
        <v>2683</v>
      </c>
      <c r="J193" s="5"/>
      <c r="K193" s="127">
        <v>40571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2693</v>
      </c>
      <c r="L211" s="21"/>
      <c r="M211" s="21"/>
      <c r="N211" s="21"/>
      <c r="O211" s="8"/>
    </row>
    <row r="212" spans="1:15" x14ac:dyDescent="0.25">
      <c r="A212" s="9"/>
      <c r="B212" s="27" t="s">
        <v>2619</v>
      </c>
      <c r="C212" s="147" t="s">
        <v>2683</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purl.org/dc/dcmitype/"/>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2020-12-28T23:52:21Z</cp:lastPrinted>
  <dcterms:created xsi:type="dcterms:W3CDTF">2020-10-14T21:57:42Z</dcterms:created>
  <dcterms:modified xsi:type="dcterms:W3CDTF">2020-12-28T23:54:28Z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