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<sst xmlns="http://schemas.openxmlformats.org/spreadsheetml/2006/main" count="3105" uniqueCount="2705">
  <si>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</si>
  <si>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</si>
  <si>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</si>
  <si>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</si>
  <si>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</si>
  <si>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</si>
  <si>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</si>
  <si>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</si>
  <si>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</si>
  <si>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</si>
  <si>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</si>
  <si>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</si>
  <si>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</si>
  <si>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</si>
  <si>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</si>
  <si>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</si>
  <si>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</si>
  <si>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</si>
  <si>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</si>
  <si>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</si>
  <si>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</si>
  <si>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</si>
  <si>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</si>
  <si>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</si>
  <si>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</si>
  <si>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</si>
  <si>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</si>
  <si>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</si>
  <si>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</si>
  <si>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</si>
  <si>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</si>
  <si>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</si>
  <si>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</si>
  <si>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</si>
  <si>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</si>
  <si>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</si>
  <si>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</si>
  <si>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</si>
  <si>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</si>
  <si>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</si>
  <si>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</si>
  <si>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</si>
  <si>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</si>
  <si>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</si>
  <si>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</si>
  <si>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</si>
  <si>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</si>
  <si>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</si>
  <si>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</si>
  <si>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</si>
  <si>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</si>
  <si>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</si>
  <si>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</si>
  <si>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</si>
  <si>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</si>
  <si>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</si>
  <si>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</si>
  <si>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</si>
  <si>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</si>
  <si>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</si>
  <si>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</si>
  <si>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</si>
  <si>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</si>
  <si>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</si>
  <si>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</si>
  <si>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</si>
  <si>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</si>
  <si>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</si>
  <si>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</si>
  <si>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</si>
  <si>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</si>
  <si>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</si>
  <si>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</si>
  <si>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</si>
  <si>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</si>
  <si>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</si>
  <si>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</si>
  <si>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</si>
  <si>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</si>
  <si>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</si>
  <si>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</si>
  <si>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</si>
  <si>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</si>
  <si>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</si>
  <si>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</si>
  <si>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</si>
  <si>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</si>
  <si>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</si>
  <si>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</si>
  <si>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</si>
  <si>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</si>
  <si>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</si>
  <si>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</si>
  <si>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</si>
  <si>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</si>
  <si>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</si>
  <si>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</si>
  <si>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</si>
  <si>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</si>
  <si>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</si>
  <si>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</si>
  <si>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</si>
  <si>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</si>
  <si>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</si>
  <si>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</si>
  <si>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</si>
  <si>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</si>
  <si>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</si>
  <si>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</si>
  <si>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</si>
  <si>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</si>
  <si>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</si>
  <si>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</si>
  <si>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</si>
  <si>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</si>
  <si>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</si>
  <si>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</si>
  <si>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</si>
  <si>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</si>
  <si>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</si>
  <si>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</si>
  <si>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</si>
  <si>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</si>
  <si>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</si>
  <si>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</si>
  <si>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</si>
  <si>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</si>
  <si>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</si>
  <si>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</si>
  <si>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</si>
  <si>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</si>
  <si>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</si>
  <si>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</si>
  <si>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</si>
  <si>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</si>
  <si>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</si>
  <si>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</si>
  <si>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</si>
  <si>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</si>
  <si>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</si>
  <si>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</si>
  <si>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</si>
  <si>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</si>
  <si>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</si>
  <si>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</si>
  <si>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</si>
  <si>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</si>
  <si>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</si>
  <si>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</si>
  <si>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</si>
  <si>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</si>
  <si>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</si>
  <si>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</si>
  <si>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</si>
  <si>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</si>
  <si>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</si>
  <si>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</si>
  <si>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</si>
  <si>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</si>
  <si>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</si>
  <si>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</si>
  <si>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</si>
  <si>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</si>
  <si>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</si>
  <si>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</si>
  <si>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</si>
  <si>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</si>
  <si>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</si>
  <si>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</si>
  <si>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</si>
  <si>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</si>
  <si>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</si>
  <si>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</si>
  <si>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</si>
  <si>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</si>
  <si>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</si>
  <si>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</si>
  <si>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</si>
  <si>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</si>
  <si>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</si>
  <si>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</si>
  <si>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</si>
  <si>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</si>
  <si>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</si>
  <si>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</si>
  <si>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</si>
  <si>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</si>
  <si>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</si>
  <si>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</si>
  <si>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</si>
  <si>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</si>
  <si>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</si>
  <si>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</si>
  <si>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</si>
  <si>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</si>
  <si>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</si>
  <si>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</si>
  <si>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</si>
  <si>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</si>
  <si>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</si>
  <si>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</si>
  <si>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</si>
  <si>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</si>
  <si>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</si>
  <si>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</si>
  <si>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</si>
  <si>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</si>
  <si>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</si>
  <si>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</si>
  <si>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</si>
  <si>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</si>
  <si>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</si>
  <si>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</si>
  <si>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</si>
  <si>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</si>
  <si>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</si>
  <si>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</si>
  <si>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</si>
  <si>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</si>
  <si>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</si>
  <si>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</si>
  <si>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</si>
  <si>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</si>
  <si>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</si>
  <si>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</si>
  <si>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</si>
  <si>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</si>
  <si>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</si>
  <si>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</si>
  <si>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</si>
  <si>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</si>
  <si>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</si>
  <si>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</si>
  <si>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</si>
  <si>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</si>
  <si>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</si>
  <si>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</si>
  <si>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</si>
  <si>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</si>
  <si>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</si>
  <si>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</si>
  <si>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</si>
  <si>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</si>
  <si>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</si>
  <si>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</si>
  <si>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</si>
  <si>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</si>
  <si>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</si>
  <si>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</si>
  <si>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</si>
  <si>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</si>
  <si>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</si>
  <si>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</si>
  <si>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</si>
  <si>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</si>
  <si>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</si>
  <si>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</si>
  <si>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</si>
  <si>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</si>
  <si>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</si>
  <si>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</si>
  <si>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</si>
  <si>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</si>
  <si>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</si>
  <si>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</si>
  <si>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</si>
  <si>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</si>
  <si>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</si>
  <si>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</si>
  <si>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</si>
  <si>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</si>
  <si>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</si>
  <si>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</si>
  <si>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</si>
  <si>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</si>
  <si>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</si>
  <si>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</si>
  <si>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</si>
  <si>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</si>
  <si>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</si>
  <si>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</si>
  <si>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</si>
  <si>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</si>
  <si>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</si>
  <si>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</si>
  <si>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</si>
  <si>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</si>
  <si>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</si>
  <si>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</si>
  <si>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</si>
  <si>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</si>
  <si>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</si>
  <si>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</si>
  <si>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</si>
  <si>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</si>
  <si>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</si>
  <si>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</si>
  <si>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</si>
  <si>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</si>
  <si>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</si>
  <si>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</si>
  <si>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</si>
  <si>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</si>
  <si>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</si>
  <si>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</si>
  <si>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</si>
  <si>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</si>
  <si>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</si>
  <si>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</si>
  <si>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</si>
  <si>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</si>
  <si>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</si>
  <si>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</si>
  <si>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</si>
  <si>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</si>
  <si>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</si>
  <si>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</si>
  <si>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</si>
  <si>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</si>
  <si>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</si>
  <si>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</si>
  <si>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</si>
  <si>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</si>
  <si>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</si>
  <si>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</si>
  <si>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</si>
  <si>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</si>
  <si>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</si>
  <si>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</si>
  <si>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</si>
  <si>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</si>
  <si>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</si>
  <si>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</si>
  <si>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</si>
  <si>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</si>
  <si>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</si>
  <si>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</si>
  <si>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</si>
  <si>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</si>
  <si>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</si>
  <si>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</si>
  <si>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</si>
  <si>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</si>
  <si>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</si>
  <si>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</si>
  <si>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</si>
  <si>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</si>
  <si>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</si>
  <si>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</si>
  <si>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</si>
  <si>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</si>
  <si>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</si>
  <si>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</si>
  <si>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</si>
  <si>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</si>
  <si>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</si>
  <si>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</si>
  <si>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</si>
  <si>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</si>
  <si>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</si>
  <si>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</si>
  <si>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</si>
  <si>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</si>
  <si>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</si>
  <si>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</si>
  <si>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</si>
  <si>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</si>
  <si>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</si>
  <si>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</si>
  <si>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</si>
  <si>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</si>
  <si>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</si>
  <si>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</si>
  <si>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</si>
  <si>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</si>
  <si>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</si>
  <si>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</si>
  <si>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</si>
  <si>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</si>
  <si>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</si>
  <si>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</si>
  <si>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</si>
  <si>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</si>
  <si>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</si>
  <si>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</si>
  <si>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</si>
  <si>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</si>
  <si>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</si>
  <si>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</si>
  <si>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</si>
  <si>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</si>
  <si>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</si>
  <si>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</si>
  <si>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</si>
  <si>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</si>
  <si>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</si>
  <si>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</si>
  <si>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</si>
  <si>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</si>
  <si>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</si>
  <si>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</si>
  <si>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</si>
  <si>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</si>
  <si>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</si>
  <si>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</si>
  <si>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</si>
  <si>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</si>
  <si>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</si>
  <si>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</si>
  <si>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</si>
  <si>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</si>
  <si>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</si>
  <si>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</si>
  <si>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</si>
  <si>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</si>
  <si>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</si>
  <si>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</si>
  <si>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</si>
  <si>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</si>
  <si>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</si>
  <si>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</si>
  <si>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</si>
  <si>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</si>
  <si>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</si>
  <si>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</si>
  <si>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</si>
  <si>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</si>
  <si>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</si>
  <si>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</si>
  <si>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</si>
  <si>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</si>
  <si>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</si>
  <si>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</si>
  <si>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</si>
  <si>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</si>
  <si>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</si>
  <si>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</si>
  <si>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</si>
  <si>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</si>
  <si>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</si>
  <si>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</si>
  <si>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</si>
  <si>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</si>
  <si>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</si>
  <si>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</si>
  <si>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</si>
  <si>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</si>
  <si>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</si>
  <si>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</si>
  <si>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</si>
  <si>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</si>
  <si>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</si>
  <si>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</si>
  <si>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</si>
  <si>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</si>
  <si>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</si>
  <si>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</si>
  <si>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</si>
  <si>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</si>
  <si>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</si>
  <si>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</si>
  <si>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</si>
  <si>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</si>
  <si>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</si>
  <si>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</si>
  <si>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</si>
  <si>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</si>
  <si>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</si>
  <si>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</si>
  <si>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</si>
  <si>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</si>
  <si>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</si>
  <si>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</si>
  <si>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</si>
  <si>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</si>
  <si>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</si>
  <si>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</si>
  <si>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</si>
  <si>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</si>
  <si>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</si>
  <si>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</si>
  <si>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</si>
  <si>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</si>
  <si>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</si>
  <si>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</si>
  <si>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</si>
  <si>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</si>
  <si>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</si>
  <si>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</si>
  <si>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</si>
  <si>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</si>
  <si>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</si>
  <si>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</si>
  <si>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</si>
  <si>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</si>
  <si>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</si>
  <si>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</si>
  <si>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</si>
  <si>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</si>
  <si>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</si>
  <si>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</si>
  <si>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</si>
  <si>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</si>
  <si>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</si>
  <si>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</si>
  <si>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</si>
  <si>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</si>
  <si>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</si>
  <si>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</si>
  <si>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</si>
  <si>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</si>
  <si>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</si>
  <si>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</si>
  <si>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</si>
  <si>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</si>
  <si>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</si>
  <si>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</si>
  <si>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</si>
  <si>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</si>
  <si>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</si>
  <si>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</si>
  <si>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</si>
  <si>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</si>
  <si>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</si>
  <si>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</si>
  <si>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</si>
  <si>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</si>
  <si>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</si>
  <si>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</si>
  <si>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</si>
  <si>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</si>
  <si>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</si>
  <si>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</si>
  <si>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</si>
  <si>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</si>
  <si>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</si>
  <si>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</si>
  <si>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</si>
  <si>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</si>
  <si>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</si>
  <si>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</si>
  <si>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</si>
  <si>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</si>
  <si>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</si>
  <si>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</si>
  <si>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</si>
  <si>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</si>
  <si>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</si>
  <si>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</si>
  <si>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</si>
  <si>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</si>
  <si>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</si>
  <si>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</si>
  <si>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</si>
  <si>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</si>
  <si>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</si>
  <si>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</si>
  <si>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</si>
  <si>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</si>
  <si>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</si>
  <si>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</si>
  <si>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</si>
  <si>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</si>
  <si>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</si>
  <si>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</si>
  <si>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</si>
  <si>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</si>
  <si>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</si>
  <si>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</si>
  <si>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</si>
  <si>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</si>
  <si>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</si>
  <si>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</si>
  <si>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</si>
  <si>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</si>
  <si>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</si>
  <si>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</si>
  <si>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</si>
  <si>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</si>
  <si>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</si>
  <si>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</si>
  <si>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</si>
  <si>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</si>
  <si>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</si>
  <si>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</si>
  <si>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</si>
  <si>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</si>
  <si>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</si>
  <si>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</si>
  <si>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</si>
  <si>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</si>
  <si>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</si>
  <si>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</si>
  <si>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</si>
  <si>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</si>
  <si>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</si>
  <si>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</si>
  <si>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</si>
  <si>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</si>
  <si>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</si>
  <si>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</si>
  <si>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</si>
  <si>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</si>
  <si>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</si>
  <si>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</si>
  <si>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</si>
  <si>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</si>
  <si>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</si>
  <si>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</si>
  <si>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</si>
  <si>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</si>
  <si>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</si>
  <si>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</si>
  <si>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</si>
  <si>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</si>
  <si>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</si>
  <si>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</si>
  <si>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</si>
  <si>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</si>
  <si>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</si>
  <si>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</si>
  <si>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</si>
  <si>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</si>
  <si>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</si>
  <si>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</si>
  <si>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</si>
  <si>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</si>
  <si>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</si>
  <si>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</si>
  <si>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</si>
  <si>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</si>
  <si>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</si>
  <si>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</si>
  <si>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</si>
  <si>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</si>
  <si>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</si>
  <si>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</si>
  <si>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</si>
  <si>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</si>
  <si>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</si>
  <si>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</si>
  <si>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</si>
  <si>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</si>
  <si>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</si>
  <si>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</si>
  <si>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</si>
  <si>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</si>
  <si>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</si>
  <si>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</si>
  <si>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</si>
  <si>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</si>
  <si>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</si>
  <si>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</si>
  <si>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</si>
  <si>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</si>
  <si>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</si>
  <si>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</si>
  <si>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</si>
  <si>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</si>
  <si>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</si>
  <si>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</si>
  <si>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</si>
  <si>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</si>
  <si>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</si>
  <si>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</si>
  <si>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</si>
  <si>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</si>
  <si>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</si>
  <si>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</si>
  <si>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</si>
  <si>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</si>
  <si>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</si>
  <si>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</si>
  <si>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</si>
  <si>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</si>
  <si>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</si>
  <si>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</si>
  <si>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</si>
  <si>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</si>
  <si>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</si>
  <si>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</si>
  <si>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</si>
  <si>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</si>
  <si>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</si>
  <si>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</si>
  <si>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</si>
  <si>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</si>
  <si>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</si>
  <si>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</si>
  <si>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</si>
  <si>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</si>
  <si>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</si>
  <si>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</si>
  <si>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</si>
  <si>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</si>
  <si>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</si>
  <si>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</si>
  <si>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</si>
  <si>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</si>
  <si>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</si>
  <si>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</si>
  <si>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</si>
  <si>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</si>
  <si>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</si>
  <si>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</si>
  <si>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</si>
  <si>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</si>
  <si>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</si>
  <si>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</si>
  <si>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</si>
  <si>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</si>
  <si>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</si>
  <si>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</si>
  <si>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</si>
  <si>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</si>
  <si>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</si>
  <si>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</si>
  <si>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</si>
  <si>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</si>
  <si>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</si>
  <si>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</si>
  <si>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</si>
  <si>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</si>
  <si>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</si>
  <si>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</si>
  <si>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</si>
  <si>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</si>
  <si>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</si>
  <si>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</si>
  <si>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</si>
  <si>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</si>
  <si>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</si>
  <si>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</si>
  <si>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</si>
  <si>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</si>
  <si>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</si>
  <si>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</si>
  <si>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</si>
  <si>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</si>
  <si>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</si>
  <si>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</si>
  <si>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</si>
  <si>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</si>
  <si>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</si>
  <si>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</si>
  <si>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</si>
  <si>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</si>
  <si>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</si>
  <si>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</si>
  <si>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</si>
  <si>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</si>
  <si>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</si>
  <si>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</si>
  <si>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</si>
  <si>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</si>
  <si>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</si>
  <si>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</si>
  <si>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</si>
  <si>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</si>
  <si>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</si>
  <si>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</si>
  <si>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</si>
  <si>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</si>
  <si>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</si>
  <si>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</si>
  <si>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</si>
  <si>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</si>
  <si>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</si>
  <si>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</si>
  <si>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</si>
  <si>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</si>
  <si>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</si>
  <si>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</si>
  <si>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</si>
  <si>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</si>
  <si>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</si>
  <si>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</si>
  <si>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</si>
  <si>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</si>
  <si>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</si>
  <si>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</si>
  <si>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</si>
  <si>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</si>
  <si>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</si>
  <si>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</si>
  <si>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</si>
  <si>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</si>
  <si>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</si>
  <si>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</si>
  <si>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</si>
  <si>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</si>
  <si>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</si>
  <si>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</si>
  <si>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</si>
  <si>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</si>
  <si>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</si>
  <si>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</si>
  <si>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</si>
  <si>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</si>
  <si>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</si>
  <si>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</si>
  <si>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</si>
  <si>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</si>
  <si>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</si>
  <si>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</si>
  <si>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</si>
  <si>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</si>
  <si>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</si>
  <si>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</si>
  <si>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</si>
  <si>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</si>
  <si>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</si>
  <si>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</si>
  <si>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</si>
  <si>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</si>
  <si>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</si>
  <si>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</si>
  <si>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</si>
  <si>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</si>
  <si>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</si>
  <si>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</si>
  <si>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</si>
  <si>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</si>
  <si>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</si>
  <si>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</si>
  <si>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</si>
  <si>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</si>
  <si>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</si>
  <si>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</si>
  <si>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</si>
  <si>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</si>
  <si>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</si>
  <si>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</si>
  <si>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</si>
  <si>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</si>
  <si>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</si>
  <si>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</si>
  <si>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</si>
  <si>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</si>
  <si>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</si>
  <si>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</si>
  <si>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</si>
  <si>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</si>
  <si>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</si>
  <si>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</si>
  <si>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</si>
  <si>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</si>
  <si>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</si>
  <si>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</si>
  <si>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</si>
  <si>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</si>
  <si>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</si>
  <si>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</si>
  <si>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</si>
  <si>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</si>
  <si>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</si>
  <si>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</si>
  <si>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</si>
  <si>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</si>
  <si>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</si>
  <si>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</si>
  <si>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</si>
  <si>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</si>
  <si>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</si>
  <si>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</si>
  <si>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</si>
  <si>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</si>
  <si>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</si>
  <si>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</si>
  <si>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</si>
  <si>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</si>
  <si>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</si>
  <si>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</si>
  <si>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</si>
  <si>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</si>
  <si>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</si>
  <si>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</si>
  <si>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</si>
  <si>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</si>
  <si>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</si>
  <si>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</si>
  <si>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</si>
  <si>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</si>
  <si>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</si>
  <si>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</si>
  <si>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</si>
  <si>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</si>
  <si>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</si>
  <si>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</si>
  <si>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</si>
  <si>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</si>
  <si>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</si>
  <si>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</si>
  <si>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</si>
  <si>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</si>
  <si>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</si>
  <si>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</si>
  <si>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</si>
  <si>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</si>
  <si>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</si>
  <si>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</si>
  <si>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</si>
  <si>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</si>
  <si>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</si>
  <si>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</si>
  <si>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</si>
  <si>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</si>
  <si>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</si>
  <si>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</si>
  <si>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</si>
  <si>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</si>
  <si>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</si>
  <si>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</si>
  <si>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</si>
  <si>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</si>
  <si>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</si>
  <si>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</si>
  <si>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</si>
  <si>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</si>
  <si>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</si>
  <si>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</si>
  <si>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</si>
  <si>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</si>
  <si>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</si>
  <si>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</si>
  <si>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</si>
  <si>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</si>
  <si>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</si>
  <si>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</si>
  <si>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</si>
  <si>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</si>
  <si>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</si>
  <si>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</si>
  <si>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</si>
  <si>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</si>
  <si>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</si>
  <si>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</si>
  <si>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</si>
  <si>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</si>
  <si>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</si>
  <si>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</si>
  <si>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</si>
  <si>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</si>
  <si>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</si>
  <si>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</si>
  <si>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</si>
  <si>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</si>
  <si>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</si>
  <si>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</si>
  <si>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</si>
  <si>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</si>
  <si>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</si>
  <si>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</si>
  <si>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</si>
  <si>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</si>
  <si>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</si>
  <si>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</si>
  <si>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</si>
  <si>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</si>
  <si>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</si>
  <si>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</si>
  <si>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</si>
  <si>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</si>
  <si>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</si>
  <si>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</si>
  <si>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</si>
  <si>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</si>
  <si>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</si>
  <si>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</si>
  <si>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</si>
  <si>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</si>
  <si>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</si>
  <si>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</si>
  <si>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</si>
  <si>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</si>
  <si>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</si>
  <si>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</si>
  <si>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</si>
  <si>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</si>
  <si>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</si>
  <si>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</si>
  <si>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</si>
  <si>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</si>
  <si>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</si>
  <si>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</si>
  <si>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</si>
  <si>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</si>
  <si>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</si>
  <si>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</si>
  <si>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</si>
  <si>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</si>
  <si>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</si>
  <si>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</si>
  <si>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</si>
  <si>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</si>
  <si>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</si>
  <si>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</si>
  <si>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</si>
  <si>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</si>
  <si>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</si>
  <si>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</si>
  <si>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</si>
  <si>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</si>
  <si>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</si>
  <si>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</si>
  <si>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</si>
  <si>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</si>
  <si>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</si>
  <si>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</si>
  <si>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</si>
  <si>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</si>
  <si>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</si>
  <si>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</si>
  <si>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</si>
  <si>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</si>
  <si>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</si>
  <si>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</si>
  <si>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</si>
  <si>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</si>
  <si>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</si>
  <si>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</si>
  <si>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</si>
  <si>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</si>
  <si>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</si>
  <si>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</si>
  <si>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</si>
  <si>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</si>
  <si>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</si>
  <si>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</si>
  <si>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</si>
  <si>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</si>
  <si>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</si>
  <si>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</si>
  <si>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</si>
  <si>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</si>
  <si>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</si>
  <si>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</si>
  <si>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</si>
  <si>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</si>
  <si>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</si>
  <si>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</si>
  <si>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</si>
  <si>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</si>
  <si>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</si>
  <si>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</si>
  <si>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</si>
  <si>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</si>
  <si>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</si>
  <si>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</si>
  <si>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</si>
  <si>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</si>
  <si>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</si>
  <si>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</si>
  <si>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</si>
  <si>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</si>
  <si>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</si>
  <si>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</si>
  <si>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</si>
  <si>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</si>
  <si>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</si>
  <si>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</si>
  <si>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</si>
  <si>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</si>
  <si>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</si>
  <si>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</si>
  <si>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</si>
  <si>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</si>
  <si>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</si>
  <si>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</si>
  <si>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</si>
  <si>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</si>
  <si>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</si>
  <si>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</si>
  <si>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</si>
  <si>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</si>
  <si>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</si>
  <si>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</si>
  <si>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</si>
  <si>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</si>
  <si>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</si>
  <si>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</si>
  <si>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</si>
  <si>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</si>
  <si>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</si>
  <si>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</si>
  <si>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</si>
  <si>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</si>
  <si>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</si>
  <si>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</si>
  <si>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</si>
  <si>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</si>
  <si>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</si>
  <si>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</si>
  <si>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</si>
  <si>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</si>
  <si>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</si>
  <si>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</si>
  <si>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</si>
  <si>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</si>
  <si>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</si>
  <si>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</si>
  <si>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</si>
  <si>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</si>
  <si>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</si>
  <si>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</si>
  <si>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</si>
  <si>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</si>
  <si>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</si>
  <si>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</si>
  <si>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</si>
  <si>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</si>
  <si>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</si>
  <si>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</si>
  <si>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</si>
  <si>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</si>
  <si>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</si>
  <si>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</si>
  <si>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</si>
  <si>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</si>
  <si>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</si>
  <si>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</si>
  <si>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</si>
  <si>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</si>
  <si>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</si>
  <si>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</si>
  <si>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</si>
  <si>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</si>
  <si>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</si>
  <si>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</si>
  <si>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</si>
  <si>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</si>
  <si>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</si>
  <si>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</si>
  <si>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</si>
  <si>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</si>
  <si>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</si>
  <si>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</si>
  <si>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</si>
  <si>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</si>
  <si>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</si>
  <si>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</si>
  <si>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</si>
  <si>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</si>
  <si>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</si>
  <si>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</si>
  <si>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</si>
  <si>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</si>
  <si>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</si>
  <si>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</si>
  <si>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</si>
  <si>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</si>
  <si>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</si>
  <si>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</si>
  <si>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</si>
  <si>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</si>
  <si>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</si>
  <si>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</si>
  <si>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</si>
  <si>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</si>
  <si>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</si>
  <si>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</si>
  <si>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</si>
  <si>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</si>
  <si>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</si>
  <si>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</si>
  <si>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</si>
  <si>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</si>
  <si>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</si>
  <si>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</si>
  <si>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</si>
  <si>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</si>
  <si>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</si>
  <si>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</si>
  <si>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</si>
  <si>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</si>
  <si>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</si>
  <si>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</si>
  <si>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</si>
  <si>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</si>
  <si>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</si>
  <si>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</si>
  <si>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</si>
  <si>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</si>
  <si>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</si>
  <si>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</si>
  <si>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</si>
  <si>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</si>
  <si>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</si>
  <si>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</si>
  <si>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</si>
  <si>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</si>
  <si>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</si>
  <si>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</si>
  <si>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</si>
  <si>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</si>
  <si>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</si>
  <si>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</si>
  <si>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</si>
  <si>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</si>
  <si>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</si>
  <si>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</si>
  <si>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</si>
  <si>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</si>
  <si>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</si>
  <si>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</si>
  <si>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</si>
  <si>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</si>
  <si>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</si>
  <si>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</si>
  <si>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</si>
  <si>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</si>
  <si>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</si>
  <si>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</si>
  <si>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</si>
  <si>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</si>
  <si>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</si>
  <si>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</si>
  <si>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</si>
  <si>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</si>
  <si>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</si>
  <si>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</si>
  <si>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</si>
  <si>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</si>
  <si>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</si>
  <si>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</si>
  <si>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</si>
  <si>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</si>
  <si>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</si>
  <si>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</si>
  <si>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</si>
  <si>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</si>
  <si>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</si>
  <si>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</si>
  <si>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</si>
  <si>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</si>
  <si>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</si>
  <si>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</si>
  <si>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</si>
  <si>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</si>
  <si>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</si>
  <si>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</si>
  <si>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</si>
  <si>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</si>
  <si>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</si>
  <si>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</si>
  <si>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</si>
  <si>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</si>
  <si>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</si>
  <si>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</si>
  <si>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</si>
  <si>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</si>
  <si>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</si>
  <si>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</si>
  <si>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</si>
  <si>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</si>
  <si>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</si>
  <si>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</si>
  <si>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</si>
  <si>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</si>
  <si>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</si>
  <si>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</si>
  <si>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</si>
  <si>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</si>
  <si>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</si>
  <si>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</si>
  <si>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</si>
  <si>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</si>
  <si>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</si>
  <si>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</si>
  <si>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</si>
  <si>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</si>
  <si>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</si>
  <si>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</si>
  <si>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</si>
  <si>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</si>
  <si>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</si>
  <si>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</si>
  <si>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</si>
  <si>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</si>
  <si>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</si>
  <si>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</si>
  <si>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</si>
  <si>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</si>
  <si>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</si>
  <si>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</si>
  <si>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</si>
  <si>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</si>
  <si>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</si>
  <si>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</si>
  <si>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</si>
  <si>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</si>
  <si>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</si>
  <si>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</si>
  <si>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</si>
  <si>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</si>
  <si>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</si>
  <si>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</si>
  <si>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</si>
  <si>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</si>
  <si>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</si>
  <si>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</si>
  <si>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</si>
  <si>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</si>
  <si>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</si>
  <si>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</si>
  <si>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</si>
  <si>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</si>
  <si>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</si>
  <si>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</si>
  <si>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</si>
  <si>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</si>
  <si>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</si>
  <si>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</si>
  <si>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</si>
  <si>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</si>
  <si>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</si>
  <si>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</si>
  <si>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</si>
  <si>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</si>
  <si>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</si>
  <si>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</si>
  <si>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</si>
  <si>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</si>
  <si>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</si>
  <si>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</si>
  <si>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</si>
  <si>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</si>
  <si>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</si>
  <si>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</si>
  <si>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</si>
  <si>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</si>
  <si>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</si>
  <si>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</si>
  <si>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</si>
  <si>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</si>
  <si>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</si>
  <si>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</si>
  <si>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</si>
  <si>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</si>
  <si>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</si>
  <si>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</si>
  <si>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</si>
  <si>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</si>
  <si>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</si>
  <si>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</si>
  <si>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</si>
  <si>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</si>
  <si>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</si>
  <si>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</si>
  <si>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</si>
  <si>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</si>
  <si>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</si>
  <si>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</si>
  <si>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</si>
  <si>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</si>
  <si>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</si>
  <si>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</si>
  <si>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</si>
  <si>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</si>
  <si>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</si>
  <si>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</si>
  <si>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</si>
  <si>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</si>
  <si>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</si>
  <si>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</si>
  <si>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</si>
  <si>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</si>
  <si>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</si>
  <si>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</si>
  <si>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</si>
  <si>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</si>
  <si>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</si>
  <si>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</si>
  <si>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</si>
  <si>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</si>
  <si>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</si>
  <si>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</si>
  <si>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</si>
  <si>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</si>
  <si>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</si>
  <si>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</si>
  <si>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</si>
  <si>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</si>
  <si>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</si>
  <si>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</si>
  <si>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</si>
  <si>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</si>
  <si>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</si>
  <si>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</si>
  <si>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</si>
  <si>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</si>
  <si>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</si>
  <si>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</si>
  <si>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</si>
  <si>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</si>
  <si>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</si>
  <si>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</si>
  <si>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</si>
  <si>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</si>
  <si>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</si>
  <si>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</si>
  <si>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</si>
  <si>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</si>
  <si>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</si>
  <si>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</si>
  <si>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</si>
  <si>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</si>
  <si>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</si>
  <si>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</si>
  <si>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</si>
  <si>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</si>
  <si>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</si>
  <si>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</si>
  <si>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</si>
  <si>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</si>
  <si>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</si>
  <si>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</si>
  <si>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</si>
  <si>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</si>
  <si>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</si>
  <si>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</si>
  <si>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</si>
  <si>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</si>
  <si>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</si>
  <si>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</si>
  <si>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</si>
  <si>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</si>
  <si>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</si>
  <si>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</si>
  <si>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</si>
  <si>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</si>
  <si>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</si>
  <si>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</si>
  <si>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</si>
  <si>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</si>
  <si>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</si>
  <si>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</si>
  <si>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</si>
  <si>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</si>
  <si>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</si>
  <si>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</si>
  <si>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</si>
  <si>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</si>
  <si>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</si>
  <si>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</si>
  <si>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</si>
  <si>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</si>
  <si>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</si>
  <si>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</si>
  <si>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</si>
  <si>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</si>
  <si>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</si>
  <si>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</si>
  <si>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</si>
  <si>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</si>
  <si>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</si>
  <si>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</si>
  <si>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</si>
  <si>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</si>
  <si>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</si>
  <si>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</si>
  <si>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</si>
  <si>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</si>
  <si>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</si>
  <si>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</si>
  <si>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</si>
  <si>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</si>
  <si>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</si>
  <si>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</si>
  <si>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</si>
  <si>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</si>
  <si>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</si>
  <si>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</si>
  <si>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</si>
  <si>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</si>
  <si>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</si>
  <si>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</si>
  <si>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</si>
  <si>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</si>
  <si>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</si>
  <si>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</si>
  <si>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</si>
  <si>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</si>
  <si>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</si>
  <si>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</si>
  <si>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</si>
  <si>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</si>
  <si>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</si>
  <si>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</si>
  <si>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</si>
  <si>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</si>
  <si>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</si>
  <si>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</si>
  <si>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</si>
  <si>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</si>
  <si>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</si>
  <si>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</si>
  <si>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</si>
  <si>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</si>
  <si>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</si>
  <si>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</si>
  <si>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</si>
  <si>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</si>
  <si>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</si>
  <si>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</si>
  <si>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</si>
  <si>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</si>
  <si>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</si>
  <si>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</si>
  <si>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</si>
  <si>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</si>
  <si>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</si>
  <si>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</si>
  <si>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</si>
  <si>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</si>
  <si>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</si>
  <si>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</si>
  <si>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</si>
  <si>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</si>
  <si>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</si>
  <si>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</si>
  <si>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</si>
  <si>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</si>
  <si>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</si>
  <si>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</si>
  <si>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</si>
  <si>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</si>
  <si>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</si>
  <si>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</si>
  <si>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</si>
  <si>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</si>
  <si>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</si>
  <si>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</si>
  <si>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</si>
  <si>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</si>
  <si>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</si>
  <si>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</si>
  <si>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</si>
  <si>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</si>
  <si>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</si>
  <si>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</si>
  <si>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</si>
  <si>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</si>
  <si>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</si>
  <si>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</si>
  <si>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</si>
  <si>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</si>
  <si>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</si>
  <si>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</si>
  <si>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</si>
  <si>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</si>
  <si>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</si>
  <si>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</si>
  <si>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</si>
  <si>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</si>
  <si>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</si>
  <si>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</si>
  <si>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</si>
  <si>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</si>
  <si>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</si>
  <si>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</si>
  <si>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</si>
  <si>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</si>
  <si>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</si>
  <si>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</si>
  <si>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</si>
  <si>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</si>
  <si>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</si>
  <si>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</si>
  <si>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</si>
  <si>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</si>
  <si>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</si>
  <si>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</si>
  <si>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</si>
  <si>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</si>
  <si>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</si>
  <si>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</si>
  <si>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</si>
  <si>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</si>
  <si>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</si>
  <si>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</si>
  <si>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</si>
  <si>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</si>
  <si>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</si>
  <si>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</si>
  <si>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</si>
  <si>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</si>
  <si>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</si>
  <si>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</si>
  <si>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</si>
  <si>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</si>
  <si>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</si>
  <si>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</si>
  <si>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</si>
  <si>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</si>
  <si>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</si>
  <si>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</si>
  <si>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</si>
  <si>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</si>
  <si>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</si>
  <si>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</si>
  <si>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</si>
  <si>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</si>
  <si>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</si>
  <si>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</si>
  <si>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</si>
  <si>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</si>
  <si>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</si>
  <si>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</si>
  <si>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</si>
  <si>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</si>
  <si>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</si>
  <si>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</si>
  <si>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</si>
  <si>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</si>
  <si>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</si>
  <si>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</si>
  <si>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</si>
  <si>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</si>
  <si>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</si>
  <si>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</si>
  <si>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</si>
  <si>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</si>
  <si>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</si>
  <si>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</si>
  <si>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</si>
  <si>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</si>
  <si>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</si>
  <si>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</si>
  <si>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</si>
  <si>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</si>
  <si>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</si>
  <si>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</si>
  <si>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</si>
  <si>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</si>
  <si>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</si>
  <si>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</si>
  <si>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</si>
  <si>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</si>
  <si>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</si>
  <si>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</si>
  <si>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</si>
  <si>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</si>
  <si>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</si>
  <si>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</si>
  <si>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</si>
  <si>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</si>
  <si>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</si>
  <si>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</si>
  <si>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</si>
  <si>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</si>
  <si>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</si>
  <si>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</si>
  <si>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</si>
  <si>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</si>
  <si>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</si>
  <si>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</si>
  <si>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</si>
  <si>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</si>
  <si>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</si>
  <si>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</si>
  <si>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</si>
  <si>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</si>
  <si>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</si>
  <si>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</si>
  <si>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</si>
  <si>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</si>
  <si>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</si>
  <si>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</si>
  <si>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</si>
  <si>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</si>
  <si>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</si>
  <si>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</si>
  <si>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</si>
  <si>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</si>
  <si>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</si>
  <si>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</si>
  <si>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</si>
  <si>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</si>
  <si>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</si>
  <si>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</si>
  <si>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</si>
  <si>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</si>
  <si>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</si>
  <si>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</si>
  <si>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</si>
  <si>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</si>
  <si>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</si>
  <si>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</si>
  <si>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</si>
  <si>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</si>
  <si>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</si>
  <si>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</si>
  <si>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</si>
  <si>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</si>
  <si>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</si>
  <si>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</si>
  <si>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</si>
  <si>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</si>
  <si>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</si>
  <si>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</si>
  <si>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</si>
  <si>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</si>
  <si>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</si>
  <si>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</si>
  <si>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</si>
  <si>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</si>
  <si>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</si>
  <si>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</si>
  <si>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</si>
  <si>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</si>
  <si>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</si>
  <si>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</si>
  <si>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</si>
  <si>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</si>
  <si>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</si>
  <si>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</si>
  <si>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</si>
  <si>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</si>
  <si>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</si>
  <si>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</si>
  <si>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</si>
  <si>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</si>
  <si>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</si>
  <si>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</si>
  <si>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</si>
  <si>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</si>
  <si>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</si>
  <si>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</si>
  <si>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</si>
  <si>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</si>
  <si>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</si>
  <si>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</si>
  <si>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</si>
  <si>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</si>
  <si>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</si>
  <si>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</si>
  <si>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</si>
  <si>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</si>
  <si>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</si>
  <si>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</si>
  <si>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</si>
  <si>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</si>
  <si>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</si>
  <si>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</si>
  <si>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</si>
  <si>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</si>
  <si>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</si>
  <si>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</si>
  <si>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</si>
  <si>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</si>
  <si>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</si>
  <si>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</si>
  <si>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</si>
  <si>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</si>
  <si>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</si>
  <si>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</si>
  <si>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</si>
  <si>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</si>
  <si>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</si>
  <si>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</si>
  <si>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</si>
  <si>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</si>
  <si>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</si>
  <si>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</si>
  <si>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</si>
  <si>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</si>
  <si>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</si>
  <si>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</si>
  <si>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</si>
  <si>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</si>
  <si>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</si>
  <si>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</si>
  <si>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</si>
  <si>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</si>
  <si>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</si>
  <si>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</si>
  <si>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</si>
  <si>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</si>
  <si>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</si>
  <si>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</si>
  <si>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</si>
  <si>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</si>
  <si>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</si>
  <si>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</si>
  <si>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</si>
  <si>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</si>
  <si>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</si>
  <si>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</si>
  <si>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</si>
  <si>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</si>
  <si>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</si>
  <si>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</si>
  <si>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</si>
  <si>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</si>
  <si>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</si>
  <si>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</si>
  <si>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</si>
  <si>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</si>
  <si>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</si>
  <si>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</si>
  <si>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</si>
  <si>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</si>
  <si>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</si>
  <si>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</si>
  <si>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</si>
  <si>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</si>
  <si>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</si>
  <si>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</si>
  <si>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</si>
  <si>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</si>
  <si>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</si>
  <si>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</si>
  <si>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</si>
  <si>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</si>
  <si>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</si>
  <si>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</si>
  <si>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</si>
  <si>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</si>
  <si>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</si>
  <si>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</si>
  <si>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</si>
  <si>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</si>
  <si>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</si>
  <si>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</si>
  <si>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</si>
  <si>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</si>
  <si>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</si>
  <si>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</si>
  <si>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</si>
  <si>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</si>
  <si>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</si>
  <si>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</si>
  <si>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</si>
  <si>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</si>
  <si>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</si>
  <si>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</si>
  <si>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</si>
  <si>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</si>
  <si>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</si>
  <si>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</si>
  <si>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</si>
  <si>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</si>
  <si>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</si>
  <si>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</si>
  <si>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</si>
  <si>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</si>
  <si>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</si>
  <si>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</si>
  <si>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</si>
  <si>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</si>
  <si>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</si>
  <si>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</si>
  <si>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</si>
  <si>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</si>
  <si>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</si>
  <si>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</si>
  <si>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</si>
  <si>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</si>
  <si>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</si>
  <si>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</si>
  <si>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</si>
  <si>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</si>
  <si>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</si>
  <si>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</si>
  <si>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</si>
  <si>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</si>
  <si>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</si>
  <si>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</si>
  <si>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</si>
  <si>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</si>
  <si>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</si>
  <si>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</si>
  <si>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</si>
  <si>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</si>
  <si>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</si>
  <si>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</si>
  <si>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</si>
  <si>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</si>
  <si>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</si>
  <si>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</si>
  <si>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</si>
  <si>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</si>
  <si>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</si>
  <si>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</si>
  <si>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</si>
  <si>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</si>
  <si>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</si>
  <si>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</si>
  <si>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</si>
  <si>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</si>
  <si>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</si>
  <si>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</si>
  <si>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</si>
  <si>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</si>
  <si>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</si>
  <si>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</si>
  <si>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</si>
  <si>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</si>
  <si>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</si>
  <si>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</si>
  <si>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</si>
  <si>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</si>
  <si>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</si>
  <si>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</si>
  <si>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</si>
  <si>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</si>
  <si>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</si>
  <si>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</si>
  <si>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</si>
  <si>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</si>
  <si>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</si>
  <si>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</si>
  <si>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</si>
  <si>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</si>
  <si>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</si>
  <si>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</si>
  <si>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</si>
  <si>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</si>
  <si>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</si>
  <si>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</si>
  <si>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</si>
  <si>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</si>
  <si>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</si>
  <si>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</si>
  <si>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</si>
  <si>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</si>
  <si>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</si>
  <si>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</si>
  <si>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</si>
  <si>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</si>
  <si>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</si>
  <si>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</si>
  <si>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</si>
  <si>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</si>
  <si>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</si>
  <si>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</si>
  <si>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</si>
  <si>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</si>
  <si>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</si>
  <si>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</si>
  <si>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</si>
  <si>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</si>
  <si>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</si>
  <si>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</si>
  <si>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</si>
  <si>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</si>
  <si>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</si>
  <si>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</si>
  <si>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</si>
  <si>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</si>
  <si>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</si>
  <si>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</si>
  <si>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</si>
  <si>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</si>
  <si>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</si>
  <si>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</si>
  <si>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</si>
  <si>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</si>
  <si>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</si>
  <si>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</si>
  <si>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</si>
  <si>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</si>
  <si>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</si>
  <si>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</si>
  <si>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</si>
  <si>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</si>
  <si>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</si>
  <si>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</si>
  <si>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</si>
  <si>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</si>
  <si>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</si>
  <si>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</si>
  <si>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</si>
  <si>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</si>
  <si>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</si>
  <si>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</si>
  <si>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</si>
  <si>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</si>
  <si>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</si>
  <si>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</si>
  <si>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</si>
  <si>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</si>
  <si>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</si>
  <si>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</si>
  <si>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</si>
  <si>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</si>
  <si>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</si>
  <si>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</si>
  <si>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</si>
  <si>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</si>
  <si>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</si>
  <si>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</si>
  <si>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</si>
  <si>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</si>
  <si>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</si>
  <si>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</si>
  <si>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</si>
  <si>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</si>
  <si>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</si>
  <si>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</si>
  <si>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</si>
  <si>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</si>
  <si>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</si>
  <si>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</si>
  <si>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</si>
  <si>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</si>
  <si>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</si>
  <si>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</si>
  <si>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</si>
  <si>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</si>
  <si>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</si>
  <si>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</si>
  <si>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</si>
  <si>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</si>
  <si>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</si>
  <si>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</si>
  <si>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</si>
  <si>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</si>
  <si>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</si>
  <si>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</si>
  <si>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</si>
  <si>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</si>
  <si>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</si>
  <si>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</si>
  <si>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</si>
  <si>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</si>
  <si>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</si>
  <si>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</si>
  <si>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</si>
  <si>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</si>
  <si>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</si>
  <si>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</si>
  <si>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</si>
  <si>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</si>
  <si>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</si>
  <si>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</si>
  <si>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</si>
  <si>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</si>
  <si>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</si>
  <si>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</si>
  <si>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</si>
  <si>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</si>
  <si>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</si>
  <si>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</si>
  <si>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</si>
  <si>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</si>
  <si>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</si>
  <si>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</si>
  <si>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</si>
  <si>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</si>
  <si>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</si>
  <si>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</si>
  <si>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</si>
  <si>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</si>
  <si>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</si>
  <si>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</si>
  <si>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</si>
  <si>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</si>
  <si>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</si>
  <si>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</si>
  <si>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</si>
  <si>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</si>
  <si>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</si>
  <si>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</si>
  <si>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</si>
  <si>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</si>
  <si>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</si>
  <si>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</si>
  <si>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</si>
  <si>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</si>
  <si>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</si>
  <si>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</si>
  <si>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</si>
  <si>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</si>
  <si>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</si>
  <si>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</si>
  <si>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</si>
  <si>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</si>
  <si>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</si>
  <si>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</si>
  <si>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</si>
  <si>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</si>
  <si>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</si>
  <si>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</si>
  <si>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</si>
  <si>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</si>
  <si>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</si>
  <si>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</si>
  <si>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</si>
  <si>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</si>
  <si>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</si>
  <si>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</si>
  <si>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</si>
  <si>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</si>
  <si>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</si>
  <si>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</si>
  <si>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</si>
  <si>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</si>
  <si>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</si>
  <si>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</si>
  <si>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</si>
  <si>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</si>
  <si>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</si>
  <si>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</si>
  <si>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</si>
  <si>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</si>
  <si>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</si>
  <si>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</si>
  <si>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</si>
  <si>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</si>
  <si>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</si>
  <si>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</si>
  <si>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</si>
  <si>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</si>
  <si>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</si>
  <si>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</si>
  <si>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</si>
  <si>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</si>
  <si>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</si>
  <si>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</si>
  <si>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</si>
  <si>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</si>
  <si>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</si>
  <si>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</si>
  <si>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</si>
  <si>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</si>
  <si>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</si>
  <si>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</si>
  <si>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</si>
  <si>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</si>
  <si>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</si>
  <si>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</si>
  <si>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</si>
  <si>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</si>
  <si>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</si>
  <si>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</si>
  <si>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</si>
  <si>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</si>
  <si>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</si>
  <si>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</si>
  <si>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</si>
  <si>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</si>
  <si>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</si>
  <si>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</si>
  <si>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</si>
  <si>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</si>
  <si>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</si>
  <si>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</si>
  <si>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</si>
  <si>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</si>
  <si>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</si>
  <si>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</si>
  <si>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</si>
  <si>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</si>
  <si>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</si>
  <si>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</si>
  <si>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</si>
  <si>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</si>
  <si>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</si>
  <si>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</si>
  <si>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</si>
  <si>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</si>
  <si>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</si>
  <si>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</si>
  <si>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</si>
  <si>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</si>
  <si>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</si>
  <si>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</si>
  <si>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</si>
  <si>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</si>
  <si>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</si>
  <si>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</si>
  <si>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</si>
  <si>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</si>
  <si>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</si>
  <si>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</si>
  <si>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</si>
  <si>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</si>
  <si>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</si>
  <si>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</si>
  <si>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</si>
  <si>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</si>
  <si>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</si>
  <si>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</si>
  <si>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</si>
  <si>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</si>
  <si>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</si>
  <si>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</si>
  <si>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</si>
  <si>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</si>
  <si>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</si>
  <si>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</si>
  <si>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</si>
  <si>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</si>
  <si>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</si>
  <si>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</si>
  <si>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</si>
  <si>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</si>
  <si>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</si>
  <si>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</si>
  <si>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</si>
  <si>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</si>
  <si>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</si>
  <si>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</si>
  <si>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</si>
  <si>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</si>
  <si>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</si>
  <si>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</si>
  <si>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</si>
  <si>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</si>
  <si>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</si>
  <si>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</si>
  <si>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</si>
  <si>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</si>
  <si>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</si>
  <si>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</si>
  <si>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</si>
  <si>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</si>
  <si>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</si>
  <si>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</si>
  <si>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</si>
  <si>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</si>
  <si>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</si>
  <si>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</si>
  <si>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</si>
  <si>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</si>
  <si>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</si>
  <si>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</si>
  <si>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</si>
  <si>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</si>
  <si>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</si>
  <si>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</si>
  <si>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</si>
  <si>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</si>
  <si>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</si>
  <si>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</si>
  <si>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</si>
  <si>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</si>
  <si>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</si>
  <si>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</si>
  <si>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</si>
  <si>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</si>
  <si>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</si>
  <si>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</si>
  <si>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</si>
  <si>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</si>
  <si>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</si>
  <si>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</si>
  <si>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</si>
  <si>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</si>
  <si>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</si>
  <si>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</si>
  <si>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</si>
  <si>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</si>
  <si>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</si>
  <si>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</si>
  <si>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</si>
  <si>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</si>
  <si>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</si>
  <si>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</si>
  <si>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</si>
  <si>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</si>
  <si>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</si>
  <si>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</si>
  <si>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</si>
  <si>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</si>
  <si>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</si>
  <si>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</si>
  <si>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</si>
  <si>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</si>
  <si>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</si>
  <si>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</si>
  <si>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</si>
  <si>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</si>
  <si>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</si>
  <si>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</si>
  <si>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</si>
  <si>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</si>
  <si>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</si>
  <si>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</si>
  <si>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</si>
  <si>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</si>
  <si>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</si>
  <si>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</si>
  <si>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</si>
  <si>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</si>
  <si>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</si>
  <si>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</si>
  <si>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</si>
  <si>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</si>
  <si>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</si>
  <si>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</si>
  <si>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</si>
  <si>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</si>
  <si>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</si>
  <si>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</si>
  <si>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</si>
  <si>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</si>
  <si>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</si>
  <si>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</si>
  <si>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</si>
  <si>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</si>
  <si>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</si>
  <si>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</si>
  <si>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</si>
  <si>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</si>
  <si>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</si>
  <si>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</si>
  <si>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</si>
  <si>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</si>
  <si>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</si>
  <si>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</si>
  <si>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</si>
  <si>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</si>
  <si>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</si>
  <si>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</si>
  <si>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</si>
  <si>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</si>
  <si>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</si>
  <si>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</si>
  <si>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</si>
  <si>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</si>
  <si>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</si>
  <si>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</si>
  <si>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</si>
  <si>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</si>
  <si>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</si>
  <si>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</si>
  <si>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</si>
  <si>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</si>
  <si>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</si>
  <si>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</si>
  <si>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</si>
  <si>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</si>
  <si>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</si>
  <si>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</si>
  <si>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</si>
  <si>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</si>
  <si>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</si>
  <si>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</si>
  <si>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</si>
  <si>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</si>
  <si>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</si>
  <si>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</si>
  <si>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</si>
  <si>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</si>
  <si>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</si>
  <si>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</si>
  <si>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</si>
  <si>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</si>
  <si>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</si>
  <si>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</si>
  <si>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</si>
  <si>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</si>
  <si>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</si>
  <si>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</si>
  <si>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</si>
  <si>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</si>
  <si>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</si>
  <si>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</si>
  <si>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</si>
  <si>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</si>
  <si>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</si>
  <si>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</si>
  <si>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</si>
  <si>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</si>
  <si>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</si>
  <si>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</si>
  <si>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</si>
  <si>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</si>
  <si>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</si>
  <si>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</si>
  <si>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</si>
  <si>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</si>
  <si>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</si>
  <si>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</si>
  <si>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</si>
  <si>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</si>
  <si>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</si>
  <si>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</si>
  <si>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</si>
  <si>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</si>
  <si>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</si>
  <si>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</si>
  <si>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</si>
  <si>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</si>
  <si>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</si>
  <si>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</si>
  <si>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</si>
  <si>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</si>
  <si>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</si>
  <si>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</si>
  <si>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</si>
  <si>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</si>
  <si>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</si>
  <si>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</si>
  <si>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</si>
  <si>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</si>
  <si>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</si>
  <si>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</si>
  <si>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</si>
  <si>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</si>
  <si>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</si>
  <si>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</si>
  <si>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</si>
  <si>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</si>
  <si>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</si>
  <si>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</si>
  <si>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</si>
  <si>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</si>
  <si>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</si>
  <si>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</si>
  <si>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</si>
  <si>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</si>
  <si>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</si>
  <si>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</si>
  <si>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</si>
  <si>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</si>
  <si>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</si>
  <si>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</si>
  <si>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</si>
  <si>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</si>
  <si>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</si>
  <si>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</si>
  <si>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</si>
  <si>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</si>
  <si>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</si>
  <si>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</si>
  <si>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</si>
  <si>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</si>
  <si>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</si>
  <si>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</si>
  <si>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</si>
  <si>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</si>
  <si>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</si>
  <si>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</si>
  <si>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</si>
  <si>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</si>
  <si>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</si>
  <si>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</si>
  <si>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</si>
  <si>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</si>
  <si>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</si>
  <si>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</si>
  <si>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</si>
  <si>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</si>
  <si>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</si>
  <si>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</si>
  <si>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</si>
  <si>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</si>
  <si>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</si>
  <si>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</si>
  <si>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</si>
  <si>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</si>
  <si>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</si>
  <si>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</si>
  <si>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</si>
  <si>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</si>
  <si>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</si>
  <si>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</si>
  <si>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</si>
  <si>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</si>
  <si>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</si>
  <si>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</si>
  <si>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</si>
  <si>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</si>
  <si>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</si>
  <si>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</si>
  <si>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</si>
  <si>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</si>
  <si>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</si>
  <si>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</si>
  <si>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</si>
  <si>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</si>
  <si>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</si>
  <si>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</si>
  <si>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</si>
  <si>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</si>
  <si>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</si>
  <si>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</si>
  <si>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</si>
  <si>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</si>
  <si>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</si>
  <si>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</si>
  <si>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</si>
  <si>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</si>
  <si>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</si>
  <si>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</si>
  <si>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</si>
  <si>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</si>
  <si>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</si>
  <si>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</si>
  <si>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</si>
  <si>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</si>
  <si>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</si>
  <si>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</si>
  <si>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</si>
  <si>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</si>
  <si>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</si>
  <si>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</si>
  <si>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</si>
  <si>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</si>
  <si>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</si>
  <si>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</si>
  <si>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</si>
  <si>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</si>
  <si>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</si>
  <si>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</si>
  <si>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</si>
  <si>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</si>
  <si>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</si>
  <si>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</si>
  <si>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</si>
  <si>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</si>
  <si>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</si>
  <si>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</si>
  <si>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</si>
  <si>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</si>
  <si>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</si>
  <si>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</si>
  <si>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</si>
  <si>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</si>
  <si>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</si>
  <si>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</si>
  <si>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</si>
  <si>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</si>
  <si>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</si>
  <si>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</si>
  <si>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</si>
  <si>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</si>
  <si>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</si>
  <si>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</si>
  <si>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</si>
  <si>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</si>
  <si>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</si>
  <si>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</si>
  <si>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</si>
  <si>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</si>
  <si>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</si>
  <si>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</si>
  <si>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</si>
  <si>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</si>
  <si>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</si>
  <si>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</si>
  <si>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</si>
  <si>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</si>
  <si>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</si>
  <si>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</si>
  <si>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</si>
  <si>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</si>
  <si>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</si>
  <si>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</si>
  <si>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</si>
  <si>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</si>
  <si>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</si>
  <si>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</si>
  <si>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</si>
  <si>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</si>
  <si>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</si>
  <si>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</si>
  <si>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</si>
  <si>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</si>
  <si>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</si>
  <si>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</si>
  <si>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</si>
  <si>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</si>
  <si>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</si>
  <si>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</si>
  <si>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</si>
  <si>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</si>
  <si>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</si>
  <si>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</si>
  <si>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</si>
  <si>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</si>
  <si>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</si>
  <si>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</si>
  <si>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</si>
  <si>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</si>
  <si>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</si>
  <si>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</si>
  <si>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</si>
  <si>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</si>
  <si>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</si>
  <si>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</si>
  <si>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</si>
  <si>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</si>
  <si>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</si>
  <si>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</si>
  <si>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</si>
  <si>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</si>
  <si>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</si>
  <si>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</si>
  <si>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</si>
  <si>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</si>
  <si>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</si>
  <si>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</si>
  <si>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</si>
  <si>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</si>
  <si>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</si>
  <si>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</si>
  <si>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</si>
  <si>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</si>
  <si>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</si>
  <si>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</si>
  <si>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</si>
  <si>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</si>
  <si>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</si>
  <si>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</si>
  <si>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</si>
  <si>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</si>
  <si>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</si>
  <si>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</si>
  <si>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</si>
  <si>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</si>
  <si>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</si>
  <si>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</si>
  <si>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</si>
  <si>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</si>
  <si>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</si>
  <si>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</si>
  <si>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</si>
  <si>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</si>
  <si>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</si>
  <si>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</si>
  <si>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</si>
  <si>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</si>
  <si>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</si>
  <si>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</si>
  <si>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</si>
  <si>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</si>
  <si>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</si>
  <si>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</si>
  <si>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</si>
  <si>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</si>
  <si>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</si>
  <si>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</si>
  <si>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</si>
  <si>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</si>
  <si>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</si>
  <si>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</si>
  <si>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</si>
  <si>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</si>
  <si>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</si>
  <si>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</si>
  <si>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</si>
  <si>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</si>
  <si>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</si>
  <si>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</si>
  <si>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</si>
  <si>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</si>
  <si>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</si>
  <si>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</si>
  <si>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</si>
  <si>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</si>
  <si>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</si>
  <si>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</si>
  <si>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</si>
  <si>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</si>
  <si>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</si>
  <si>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</si>
  <si>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</si>
  <si>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</si>
  <si>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</si>
  <si>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</si>
  <si>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</si>
  <si>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</si>
  <si>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</si>
  <si>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</si>
  <si>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</si>
  <si>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</si>
  <si>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</si>
  <si>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</si>
  <si>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</si>
  <si>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</si>
  <si>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</si>
  <si>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</si>
  <si>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122</t>
  </si>
  <si>
    <t>130</t>
  </si>
  <si>
    <t>129</t>
  </si>
  <si>
    <t>120</t>
  </si>
  <si>
    <t>079</t>
  </si>
  <si>
    <t>047</t>
  </si>
  <si>
    <t>Isabel Poveda Rincón</t>
  </si>
  <si>
    <t>6836626</t>
  </si>
  <si>
    <t>fundacion@yaaliakeisy.org</t>
  </si>
  <si>
    <t>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</si>
  <si>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</si>
  <si>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</si>
  <si>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</si>
  <si>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</si>
  <si>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2021-50-10001288</t>
  </si>
  <si>
    <t>152</t>
  </si>
  <si>
    <t>345</t>
  </si>
  <si>
    <t>244</t>
  </si>
  <si>
    <t>151</t>
  </si>
  <si>
    <t>263</t>
  </si>
  <si>
    <t>Prestar el servicio de atencion, educacion inicial y cuidado a  niños y niñas menores de 5 años, o hasta su ingreso del grado de transicion, con el fin de promover el desarrollo integral de la primera infantia con calidad, de conformidad con los lineamientos, manual operativo, las directrices, parametros y estandares establecidos por ICBF, en el marco de la estrategia de atencion integral "De Cero a Siempre" asi como regular la relaciones entre las partes derivadas de la entrega de aportes del ICBF a la entidad administradora del servicio, para que este asuma con su personal y bajo su exclusiva responsabilidad dicha atencion.</t>
  </si>
  <si>
    <t xml:space="preserve">"Atender a la primera infancia en el marco de la estragia "De Cero a Siempre", especificamente a los niños y niñas menores de 5 años de familias en situacion de vulnerabilidad de conformidad con las directrices, lineamientos y parametros establecidos por el ICBF, en las siguientes formas de atencion: Hogares comunitarios de bienestar tradicionales,  familiares,multiples, agrupados, empresariales, jardines sociales, FAMI  y hogares comunitarios integrales". </t>
  </si>
  <si>
    <t xml:space="preserve">Prestar el servicio de atencion integral a  niños y niñas menores de 5 años, o hasta su ingreso del grado de transicion, con el fin de promover el desarrollo integral de la primera infantia de conformidad con el manual operativo de modalida institucional y las directrices establecidas por el ICBF, en el marco de la politica del estado para el  desarrollo integral de la primera infancia "De Cero a Siempre" en el servicio de hogares infantiles. </t>
  </si>
  <si>
    <t>"Prestar el servicio de atencion a niños y niñas, en el marco de la politica del estado para el desarrollo integral a la primera infancia " De Cero a Siempre", de conformidad con las directrices, lineamientos y parametros establecidos por ICBF para los servicios: Hogares comunitrios de bienestar agrupados.</t>
  </si>
  <si>
    <t>“PRESTAR LOS SERVICIOS: HOGARES COMUNITARIOS AGRUPADOS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</si>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</sst>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70" zoomScaleNormal="70" zoomScaleSheetLayoutView="40" zoomScalePageLayoutView="40" workbookViewId="0">
      <selection activeCell="L57" sqref="L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t="s">
        <v>741</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822003658</v>
      </c>
      <c r="C20" s="5"/>
      <c r="D20" s="73"/>
      <c r="E20" s="5"/>
      <c r="F20" s="5"/>
      <c r="G20" s="5"/>
      <c r="H20" s="242"/>
      <c r="I20" s="148" t="s">
        <v>741</v>
      </c>
      <c r="J20" s="149" t="s">
        <v>757</v>
      </c>
      <c r="K20" s="150">
        <v>893320020</v>
      </c>
      <c r="L20" s="151"/>
      <c r="M20" s="151">
        <v>44561</v>
      </c>
      <c r="N20" s="134">
        <f>+(M20-L20)/30</f>
        <v>1485.3666666666666</v>
      </c>
      <c r="O20" s="137"/>
      <c r="U20" s="133"/>
      <c r="V20" s="105">
        <f ca="1">NOW()</f>
        <v>44193.770548842593</v>
      </c>
      <c r="W20" s="105">
        <f ca="1">NOW()</f>
        <v>44193.770548842593</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YAALIAKEISY DONDE NACE EL CONOCIMIENTO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2692</v>
      </c>
      <c r="E48" s="144">
        <v>42398</v>
      </c>
      <c r="F48" s="144">
        <v>42674</v>
      </c>
      <c r="G48" s="159">
        <f>IF(AND(E48&lt;&gt;"",F48&lt;&gt;""),((F48-E48)/30),"")</f>
        <v>9.1999999999999993</v>
      </c>
      <c r="H48" s="118" t="s">
        <v>2697</v>
      </c>
      <c r="I48" s="113" t="s">
        <v>741</v>
      </c>
      <c r="J48" s="113" t="s">
        <v>757</v>
      </c>
      <c r="K48" s="115">
        <v>128905416</v>
      </c>
      <c r="L48" s="114" t="s">
        <v>1148</v>
      </c>
      <c r="M48" s="116">
        <v>1</v>
      </c>
      <c r="N48" s="114" t="s">
        <v>27</v>
      </c>
      <c r="O48" s="114" t="s">
        <v>1148</v>
      </c>
      <c r="P48" s="78"/>
    </row>
    <row r="49" spans="1:16" s="6" customFormat="1" ht="24.75" customHeight="1" x14ac:dyDescent="0.25">
      <c r="A49" s="142">
        <v>2</v>
      </c>
      <c r="B49" s="121" t="s">
        <v>2676</v>
      </c>
      <c r="C49" s="112" t="s">
        <v>31</v>
      </c>
      <c r="D49" s="120" t="s">
        <v>2693</v>
      </c>
      <c r="E49" s="144">
        <v>42676</v>
      </c>
      <c r="F49" s="144">
        <v>43312</v>
      </c>
      <c r="G49" s="159">
        <f t="shared" ref="G49:G50" si="2">IF(AND(E49&lt;&gt;"",F49&lt;&gt;""),((F49-E49)/30),"")</f>
        <v>21.2</v>
      </c>
      <c r="H49" s="121" t="s">
        <v>2698</v>
      </c>
      <c r="I49" s="120" t="s">
        <v>741</v>
      </c>
      <c r="J49" s="120" t="s">
        <v>757</v>
      </c>
      <c r="K49" s="122">
        <v>733639247</v>
      </c>
      <c r="L49" s="114" t="s">
        <v>1148</v>
      </c>
      <c r="M49" s="116">
        <v>1</v>
      </c>
      <c r="N49" s="114" t="s">
        <v>27</v>
      </c>
      <c r="O49" s="114" t="s">
        <v>1148</v>
      </c>
      <c r="P49" s="78"/>
    </row>
    <row r="50" spans="1:16" s="6" customFormat="1" ht="24.75" customHeight="1" x14ac:dyDescent="0.25">
      <c r="A50" s="142">
        <v>3</v>
      </c>
      <c r="B50" s="121" t="s">
        <v>2676</v>
      </c>
      <c r="C50" s="112" t="s">
        <v>31</v>
      </c>
      <c r="D50" s="120" t="s">
        <v>2694</v>
      </c>
      <c r="E50" s="144">
        <v>43035</v>
      </c>
      <c r="F50" s="144">
        <v>43404</v>
      </c>
      <c r="G50" s="159">
        <f t="shared" si="2"/>
        <v>12.3</v>
      </c>
      <c r="H50" s="118" t="s">
        <v>2699</v>
      </c>
      <c r="I50" s="120" t="s">
        <v>741</v>
      </c>
      <c r="J50" s="120" t="s">
        <v>757</v>
      </c>
      <c r="K50" s="122">
        <v>208951810</v>
      </c>
      <c r="L50" s="114" t="s">
        <v>1148</v>
      </c>
      <c r="M50" s="116">
        <v>1</v>
      </c>
      <c r="N50" s="114" t="s">
        <v>27</v>
      </c>
      <c r="O50" s="114" t="s">
        <v>1148</v>
      </c>
      <c r="P50" s="78"/>
    </row>
    <row r="51" spans="1:16" s="6" customFormat="1" ht="24.75" customHeight="1" outlineLevel="1" x14ac:dyDescent="0.25">
      <c r="A51" s="142">
        <v>4</v>
      </c>
      <c r="B51" s="121" t="s">
        <v>2676</v>
      </c>
      <c r="C51" s="112" t="s">
        <v>31</v>
      </c>
      <c r="D51" s="120" t="s">
        <v>2695</v>
      </c>
      <c r="E51" s="144">
        <v>43312</v>
      </c>
      <c r="F51" s="144">
        <v>43449</v>
      </c>
      <c r="G51" s="159">
        <f t="shared" ref="G51:G107" si="3">IF(AND(E51&lt;&gt;"",F51&lt;&gt;""),((F51-E51)/30),"")</f>
        <v>4.5666666666666664</v>
      </c>
      <c r="H51" s="118" t="s">
        <v>2700</v>
      </c>
      <c r="I51" s="120" t="s">
        <v>741</v>
      </c>
      <c r="J51" s="120" t="s">
        <v>757</v>
      </c>
      <c r="K51" s="117">
        <v>49919665</v>
      </c>
      <c r="L51" s="114" t="s">
        <v>1148</v>
      </c>
      <c r="M51" s="116">
        <v>1</v>
      </c>
      <c r="N51" s="114" t="s">
        <v>27</v>
      </c>
      <c r="O51" s="114" t="s">
        <v>1148</v>
      </c>
      <c r="P51" s="78"/>
    </row>
    <row r="52" spans="1:16" s="7" customFormat="1" ht="24.75" customHeight="1" outlineLevel="1" x14ac:dyDescent="0.25">
      <c r="A52" s="143">
        <v>5</v>
      </c>
      <c r="B52" s="121" t="s">
        <v>2676</v>
      </c>
      <c r="C52" s="112" t="s">
        <v>31</v>
      </c>
      <c r="D52" s="120" t="s">
        <v>2696</v>
      </c>
      <c r="E52" s="144">
        <v>43450</v>
      </c>
      <c r="F52" s="144">
        <v>43921</v>
      </c>
      <c r="G52" s="159">
        <f t="shared" si="3"/>
        <v>15.7</v>
      </c>
      <c r="H52" s="121" t="s">
        <v>2701</v>
      </c>
      <c r="I52" s="120" t="s">
        <v>741</v>
      </c>
      <c r="J52" s="120" t="s">
        <v>757</v>
      </c>
      <c r="K52" s="122">
        <v>170206606</v>
      </c>
      <c r="L52" s="114" t="s">
        <v>1148</v>
      </c>
      <c r="M52" s="116">
        <v>1</v>
      </c>
      <c r="N52" s="114" t="s">
        <v>27</v>
      </c>
      <c r="O52" s="114" t="s">
        <v>1148</v>
      </c>
      <c r="P52" s="79"/>
    </row>
    <row r="53" spans="1:16" s="7" customFormat="1" ht="24.75" customHeight="1" outlineLevel="1" x14ac:dyDescent="0.25">
      <c r="A53" s="143">
        <v>6</v>
      </c>
      <c r="B53" s="121" t="s">
        <v>2676</v>
      </c>
      <c r="C53" s="112" t="s">
        <v>31</v>
      </c>
      <c r="D53" s="120" t="s">
        <v>2677</v>
      </c>
      <c r="E53" s="144">
        <v>43881</v>
      </c>
      <c r="F53" s="144">
        <v>44196</v>
      </c>
      <c r="G53" s="159">
        <f t="shared" si="3"/>
        <v>10.5</v>
      </c>
      <c r="H53" s="121" t="s">
        <v>2686</v>
      </c>
      <c r="I53" s="120" t="s">
        <v>741</v>
      </c>
      <c r="J53" s="120" t="s">
        <v>757</v>
      </c>
      <c r="K53" s="122">
        <v>2896111728</v>
      </c>
      <c r="L53" s="114" t="s">
        <v>1148</v>
      </c>
      <c r="M53" s="116">
        <v>1</v>
      </c>
      <c r="N53" s="114" t="s">
        <v>1151</v>
      </c>
      <c r="O53" s="114" t="s">
        <v>1148</v>
      </c>
      <c r="P53" s="79"/>
    </row>
    <row r="54" spans="1:16" s="7" customFormat="1" ht="24.75" customHeight="1" outlineLevel="1" x14ac:dyDescent="0.25">
      <c r="A54" s="143">
        <v>7</v>
      </c>
      <c r="B54" s="121"/>
      <c r="C54" s="112"/>
      <c r="D54" s="110"/>
      <c r="E54" s="144"/>
      <c r="F54" s="144"/>
      <c r="G54" s="159" t="str">
        <f t="shared" si="3"/>
        <v/>
      </c>
      <c r="H54" s="118"/>
      <c r="I54" s="113"/>
      <c r="J54" s="113"/>
      <c r="K54" s="117"/>
      <c r="L54" s="114"/>
      <c r="M54" s="116"/>
      <c r="N54" s="114"/>
      <c r="O54" s="114"/>
      <c r="P54" s="79"/>
    </row>
    <row r="55" spans="1:16" s="7" customFormat="1" ht="24.75" customHeight="1" outlineLevel="1" x14ac:dyDescent="0.25">
      <c r="A55" s="143">
        <v>8</v>
      </c>
      <c r="B55" s="121"/>
      <c r="C55" s="112"/>
      <c r="D55" s="110"/>
      <c r="E55" s="144"/>
      <c r="F55" s="144"/>
      <c r="G55" s="159" t="str">
        <f t="shared" si="3"/>
        <v/>
      </c>
      <c r="H55" s="118"/>
      <c r="I55" s="113"/>
      <c r="J55" s="113"/>
      <c r="K55" s="117"/>
      <c r="L55" s="114"/>
      <c r="M55" s="116"/>
      <c r="N55" s="114"/>
      <c r="O55" s="114"/>
      <c r="P55" s="79"/>
    </row>
    <row r="56" spans="1:16" s="7" customFormat="1" ht="24.75" customHeight="1" outlineLevel="1" x14ac:dyDescent="0.25">
      <c r="A56" s="143">
        <v>9</v>
      </c>
      <c r="B56" s="121"/>
      <c r="C56" s="112"/>
      <c r="D56" s="110"/>
      <c r="E56" s="144"/>
      <c r="F56" s="144"/>
      <c r="G56" s="159" t="str">
        <f t="shared" si="3"/>
        <v/>
      </c>
      <c r="H56" s="118"/>
      <c r="I56" s="113"/>
      <c r="J56" s="113"/>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120"/>
      <c r="E58" s="144"/>
      <c r="F58" s="144"/>
      <c r="G58" s="159" t="str">
        <f t="shared" si="3"/>
        <v/>
      </c>
      <c r="H58" s="121"/>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118"/>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v>43881</v>
      </c>
      <c r="F114" s="144">
        <v>44196</v>
      </c>
      <c r="G114" s="159">
        <f>IF(AND(E114&lt;&gt;"",F114&lt;&gt;""),((F114-E114)/30),"")</f>
        <v>10.5</v>
      </c>
      <c r="H114" s="121" t="s">
        <v>2686</v>
      </c>
      <c r="I114" s="120" t="s">
        <v>741</v>
      </c>
      <c r="J114" s="120" t="s">
        <v>767</v>
      </c>
      <c r="K114" s="122">
        <v>2896111728</v>
      </c>
      <c r="L114" s="100">
        <f>+IF(AND(K114&gt;0,O114="Ejecución"),(K114/877802)*Tabla28[[#This Row],[% participación]],IF(AND(K114&gt;0,O114&lt;&gt;"Ejecución"),"-",""))</f>
        <v>3299.2767480593575</v>
      </c>
      <c r="M114" s="123" t="s">
        <v>1148</v>
      </c>
      <c r="N114" s="172">
        <v>1</v>
      </c>
      <c r="O114" s="161" t="s">
        <v>1150</v>
      </c>
      <c r="P114" s="78"/>
    </row>
    <row r="115" spans="1:16" s="6" customFormat="1" ht="24.75" customHeight="1" x14ac:dyDescent="0.25">
      <c r="A115" s="142">
        <v>2</v>
      </c>
      <c r="B115" s="160" t="s">
        <v>2665</v>
      </c>
      <c r="C115" s="162" t="s">
        <v>31</v>
      </c>
      <c r="D115" s="63" t="s">
        <v>2678</v>
      </c>
      <c r="E115" s="144">
        <v>43881</v>
      </c>
      <c r="F115" s="144">
        <v>44196</v>
      </c>
      <c r="G115" s="159">
        <f t="shared" ref="G115:G116" si="4">IF(AND(E115&lt;&gt;"",F115&lt;&gt;""),((F115-E115)/30),"")</f>
        <v>10.5</v>
      </c>
      <c r="H115" s="64" t="s">
        <v>2687</v>
      </c>
      <c r="I115" s="63" t="s">
        <v>741</v>
      </c>
      <c r="J115" s="63" t="s">
        <v>759</v>
      </c>
      <c r="K115" s="68">
        <v>1450975268</v>
      </c>
      <c r="L115" s="100">
        <f>+IF(AND(K115&gt;0,O115="Ejecución"),(K115/877802)*Tabla28[[#This Row],[% participación]],IF(AND(K115&gt;0,O115&lt;&gt;"Ejecución"),"-",""))</f>
        <v>1652.9641855452596</v>
      </c>
      <c r="M115" s="65" t="s">
        <v>1148</v>
      </c>
      <c r="N115" s="172">
        <v>1</v>
      </c>
      <c r="O115" s="161" t="s">
        <v>1150</v>
      </c>
      <c r="P115" s="78"/>
    </row>
    <row r="116" spans="1:16" s="6" customFormat="1" ht="24.75" customHeight="1" x14ac:dyDescent="0.25">
      <c r="A116" s="142">
        <v>3</v>
      </c>
      <c r="B116" s="160" t="s">
        <v>2665</v>
      </c>
      <c r="C116" s="162" t="s">
        <v>31</v>
      </c>
      <c r="D116" s="63" t="s">
        <v>2679</v>
      </c>
      <c r="E116" s="144">
        <v>43882</v>
      </c>
      <c r="F116" s="144">
        <v>44196</v>
      </c>
      <c r="G116" s="159">
        <f t="shared" si="4"/>
        <v>10.466666666666667</v>
      </c>
      <c r="H116" s="64" t="s">
        <v>2687</v>
      </c>
      <c r="I116" s="63" t="s">
        <v>741</v>
      </c>
      <c r="J116" s="63" t="s">
        <v>764</v>
      </c>
      <c r="K116" s="68">
        <v>1769684092</v>
      </c>
      <c r="L116" s="100">
        <f>+IF(AND(K116&gt;0,O116="Ejecución"),(K116/877802)*Tabla28[[#This Row],[% participación]],IF(AND(K116&gt;0,O116&lt;&gt;"Ejecución"),"-",""))</f>
        <v>2016.0401685118056</v>
      </c>
      <c r="M116" s="65" t="s">
        <v>1148</v>
      </c>
      <c r="N116" s="172">
        <v>1</v>
      </c>
      <c r="O116" s="161" t="s">
        <v>1150</v>
      </c>
      <c r="P116" s="78"/>
    </row>
    <row r="117" spans="1:16" s="6" customFormat="1" ht="24.75" customHeight="1" outlineLevel="1" x14ac:dyDescent="0.25">
      <c r="A117" s="142">
        <v>4</v>
      </c>
      <c r="B117" s="160" t="s">
        <v>2665</v>
      </c>
      <c r="C117" s="162" t="s">
        <v>31</v>
      </c>
      <c r="D117" s="63" t="s">
        <v>2680</v>
      </c>
      <c r="E117" s="144">
        <v>43881</v>
      </c>
      <c r="F117" s="144">
        <v>44196</v>
      </c>
      <c r="G117" s="159">
        <f t="shared" ref="G117:G159" si="5">IF(AND(E117&lt;&gt;"",F117&lt;&gt;""),((F117-E117)/30),"")</f>
        <v>10.5</v>
      </c>
      <c r="H117" s="64" t="s">
        <v>2688</v>
      </c>
      <c r="I117" s="63" t="s">
        <v>741</v>
      </c>
      <c r="J117" s="63" t="s">
        <v>484</v>
      </c>
      <c r="K117" s="68">
        <v>2060237981</v>
      </c>
      <c r="L117" s="100">
        <f>+IF(AND(K117&gt;0,O117="Ejecución"),(K117/877802)*Tabla28[[#This Row],[% participación]],IF(AND(K117&gt;0,O117&lt;&gt;"Ejecución"),"-",""))</f>
        <v>2347.0417941631486</v>
      </c>
      <c r="M117" s="65" t="s">
        <v>1148</v>
      </c>
      <c r="N117" s="172">
        <v>1</v>
      </c>
      <c r="O117" s="161" t="s">
        <v>1150</v>
      </c>
      <c r="P117" s="78"/>
    </row>
    <row r="118" spans="1:16" s="7" customFormat="1" ht="24.75" customHeight="1" outlineLevel="1" x14ac:dyDescent="0.25">
      <c r="A118" s="143">
        <v>5</v>
      </c>
      <c r="B118" s="160" t="s">
        <v>2665</v>
      </c>
      <c r="C118" s="162" t="s">
        <v>31</v>
      </c>
      <c r="D118" s="63" t="s">
        <v>2681</v>
      </c>
      <c r="E118" s="144">
        <v>43881</v>
      </c>
      <c r="F118" s="144">
        <v>44196</v>
      </c>
      <c r="G118" s="159">
        <f t="shared" si="5"/>
        <v>10.5</v>
      </c>
      <c r="H118" s="64" t="s">
        <v>2689</v>
      </c>
      <c r="I118" s="63" t="s">
        <v>1078</v>
      </c>
      <c r="J118" s="63" t="s">
        <v>1080</v>
      </c>
      <c r="K118" s="68">
        <v>4156108355</v>
      </c>
      <c r="L118" s="100">
        <f>+IF(AND(K118&gt;0,O118="Ejecución"),(K118/877802)*Tabla28[[#This Row],[% participación]],IF(AND(K118&gt;0,O118&lt;&gt;"Ejecución"),"-",""))</f>
        <v>4734.676333615098</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2682</v>
      </c>
      <c r="E119" s="144">
        <v>43888</v>
      </c>
      <c r="F119" s="144">
        <v>44196</v>
      </c>
      <c r="G119" s="159">
        <f t="shared" si="5"/>
        <v>10.266666666666667</v>
      </c>
      <c r="H119" s="64" t="s">
        <v>2690</v>
      </c>
      <c r="I119" s="63" t="s">
        <v>1130</v>
      </c>
      <c r="J119" s="63" t="s">
        <v>1132</v>
      </c>
      <c r="K119" s="68">
        <v>4133774517</v>
      </c>
      <c r="L119" s="100">
        <f>+IF(AND(K119&gt;0,O119="Ejecución"),(K119/877802)*Tabla28[[#This Row],[% participación]],IF(AND(K119&gt;0,O119&lt;&gt;"Ejecución"),"-",""))</f>
        <v>4709.2334227992187</v>
      </c>
      <c r="M119" s="65" t="s">
        <v>1148</v>
      </c>
      <c r="N119" s="172">
        <f t="shared" si="6"/>
        <v>1</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4862</v>
      </c>
      <c r="F193" s="5"/>
      <c r="G193" s="5"/>
      <c r="H193" s="146" t="s">
        <v>2683</v>
      </c>
      <c r="J193" s="5"/>
      <c r="K193" s="126">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2703</v>
      </c>
      <c r="L211" s="21"/>
      <c r="M211" s="21"/>
      <c r="N211" s="21"/>
      <c r="O211" s="8"/>
    </row>
    <row r="212" spans="1:15" x14ac:dyDescent="0.25">
      <c r="A212" s="9"/>
      <c r="B212" s="27" t="s">
        <v>2619</v>
      </c>
      <c r="C212" s="146" t="s">
        <v>2683</v>
      </c>
      <c r="D212" s="21"/>
      <c r="G212" s="27" t="s">
        <v>2621</v>
      </c>
      <c r="H212" s="147" t="s">
        <v>2684</v>
      </c>
      <c r="J212" s="27" t="s">
        <v>2623</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2020-12-28T23:30:40Z</cp:lastPrinted>
  <dcterms:created xsi:type="dcterms:W3CDTF">2020-10-14T21:57:42Z</dcterms:created>
  <dcterms:modified xsi:type="dcterms:W3CDTF">2020-12-28T23:32:31Z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