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LUZ MARINA\Desktop\MANIFESTACION INTERES PI 2021\subir Manifestaciones Interes PI-2021\"/>
    </mc:Choice>
  </mc:AlternateContent>
  <xr:revisionPtr revIDLastSave="0" documentId="13_ncr:1_{0AD2CE8D-1C80-4FC5-BD68-586AD145AD5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19440" windowHeight="104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<sst xmlns="http://schemas.openxmlformats.org/spreadsheetml/2006/main" count="3223" uniqueCount="2730">
  <si>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</si>
  <si>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</si>
  <si>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</si>
  <si>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</si>
  <si>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</si>
  <si>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</si>
  <si>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</si>
  <si>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</si>
  <si>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</si>
  <si>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</si>
  <si>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</si>
  <si>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</si>
  <si>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</si>
  <si>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</si>
  <si>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</si>
  <si>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</si>
  <si>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</si>
  <si>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</si>
  <si>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</si>
  <si>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</si>
  <si>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</si>
  <si>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</si>
  <si>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</si>
  <si>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</si>
  <si>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</si>
  <si>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</si>
  <si>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</si>
  <si>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</si>
  <si>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</si>
  <si>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</si>
  <si>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</si>
  <si>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</si>
  <si>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</si>
  <si>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</si>
  <si>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</si>
  <si>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</si>
  <si>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</si>
  <si>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</si>
  <si>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</si>
  <si>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</si>
  <si>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</si>
  <si>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</si>
  <si>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</si>
  <si>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</si>
  <si>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</si>
  <si>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</si>
  <si>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</si>
  <si>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</si>
  <si>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</si>
  <si>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</si>
  <si>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</si>
  <si>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</si>
  <si>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</si>
  <si>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</si>
  <si>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</si>
  <si>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</si>
  <si>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</si>
  <si>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</si>
  <si>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</si>
  <si>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</si>
  <si>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</si>
  <si>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</si>
  <si>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</si>
  <si>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</si>
  <si>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</si>
  <si>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</si>
  <si>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</si>
  <si>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</si>
  <si>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</si>
  <si>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</si>
  <si>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</si>
  <si>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</si>
  <si>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</si>
  <si>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</si>
  <si>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</si>
  <si>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</si>
  <si>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</si>
  <si>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</si>
  <si>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</si>
  <si>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</si>
  <si>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</si>
  <si>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</si>
  <si>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</si>
  <si>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</si>
  <si>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</si>
  <si>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</si>
  <si>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</si>
  <si>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</si>
  <si>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</si>
  <si>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</si>
  <si>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</si>
  <si>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</si>
  <si>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</si>
  <si>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</si>
  <si>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</si>
  <si>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</si>
  <si>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</si>
  <si>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</si>
  <si>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</si>
  <si>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</si>
  <si>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</si>
  <si>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</si>
  <si>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</si>
  <si>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</si>
  <si>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</si>
  <si>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</si>
  <si>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</si>
  <si>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</si>
  <si>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</si>
  <si>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</si>
  <si>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</si>
  <si>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</si>
  <si>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</si>
  <si>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</si>
  <si>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</si>
  <si>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</si>
  <si>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</si>
  <si>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</si>
  <si>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</si>
  <si>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</si>
  <si>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</si>
  <si>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</si>
  <si>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</si>
  <si>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</si>
  <si>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</si>
  <si>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</si>
  <si>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</si>
  <si>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</si>
  <si>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</si>
  <si>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</si>
  <si>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</si>
  <si>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</si>
  <si>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</si>
  <si>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</si>
  <si>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</si>
  <si>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</si>
  <si>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</si>
  <si>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</si>
  <si>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</si>
  <si>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</si>
  <si>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</si>
  <si>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</si>
  <si>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</si>
  <si>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</si>
  <si>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</si>
  <si>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</si>
  <si>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</si>
  <si>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</si>
  <si>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</si>
  <si>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</si>
  <si>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</si>
  <si>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</si>
  <si>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</si>
  <si>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</si>
  <si>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</si>
  <si>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</si>
  <si>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</si>
  <si>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</si>
  <si>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</si>
  <si>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</si>
  <si>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</si>
  <si>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</si>
  <si>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</si>
  <si>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</si>
  <si>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</si>
  <si>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</si>
  <si>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</si>
  <si>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</si>
  <si>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</si>
  <si>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</si>
  <si>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</si>
  <si>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</si>
  <si>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</si>
  <si>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</si>
  <si>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</si>
  <si>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</si>
  <si>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</si>
  <si>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</si>
  <si>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</si>
  <si>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</si>
  <si>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</si>
  <si>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</si>
  <si>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</si>
  <si>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</si>
  <si>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</si>
  <si>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</si>
  <si>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</si>
  <si>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</si>
  <si>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</si>
  <si>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</si>
  <si>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</si>
  <si>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</si>
  <si>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</si>
  <si>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</si>
  <si>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</si>
  <si>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</si>
  <si>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</si>
  <si>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</si>
  <si>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</si>
  <si>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</si>
  <si>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</si>
  <si>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</si>
  <si>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</si>
  <si>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</si>
  <si>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</si>
  <si>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</si>
  <si>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</si>
  <si>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</si>
  <si>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</si>
  <si>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</si>
  <si>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</si>
  <si>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</si>
  <si>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</si>
  <si>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</si>
  <si>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</si>
  <si>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</si>
  <si>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</si>
  <si>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</si>
  <si>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</si>
  <si>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</si>
  <si>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</si>
  <si>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</si>
  <si>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</si>
  <si>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</si>
  <si>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</si>
  <si>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</si>
  <si>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</si>
  <si>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</si>
  <si>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</si>
  <si>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</si>
  <si>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</si>
  <si>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</si>
  <si>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</si>
  <si>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</si>
  <si>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</si>
  <si>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</si>
  <si>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</si>
  <si>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</si>
  <si>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</si>
  <si>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</si>
  <si>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</si>
  <si>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</si>
  <si>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</si>
  <si>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</si>
  <si>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</si>
  <si>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</si>
  <si>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</si>
  <si>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</si>
  <si>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</si>
  <si>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</si>
  <si>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</si>
  <si>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</si>
  <si>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</si>
  <si>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</si>
  <si>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</si>
  <si>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</si>
  <si>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</si>
  <si>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</si>
  <si>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</si>
  <si>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</si>
  <si>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</si>
  <si>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</si>
  <si>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</si>
  <si>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</si>
  <si>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</si>
  <si>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</si>
  <si>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</si>
  <si>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</si>
  <si>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</si>
  <si>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</si>
  <si>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</si>
  <si>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</si>
  <si>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</si>
  <si>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</si>
  <si>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</si>
  <si>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</si>
  <si>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</si>
  <si>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</si>
  <si>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</si>
  <si>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</si>
  <si>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</si>
  <si>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</si>
  <si>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</si>
  <si>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</si>
  <si>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</si>
  <si>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</si>
  <si>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</si>
  <si>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</si>
  <si>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</si>
  <si>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</si>
  <si>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</si>
  <si>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</si>
  <si>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</si>
  <si>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</si>
  <si>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</si>
  <si>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</si>
  <si>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</si>
  <si>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</si>
  <si>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</si>
  <si>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</si>
  <si>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</si>
  <si>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</si>
  <si>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</si>
  <si>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</si>
  <si>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</si>
  <si>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</si>
  <si>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</si>
  <si>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</si>
  <si>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</si>
  <si>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</si>
  <si>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</si>
  <si>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</si>
  <si>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</si>
  <si>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</si>
  <si>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</si>
  <si>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</si>
  <si>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</si>
  <si>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</si>
  <si>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</si>
  <si>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</si>
  <si>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</si>
  <si>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</si>
  <si>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</si>
  <si>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</si>
  <si>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</si>
  <si>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</si>
  <si>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</si>
  <si>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</si>
  <si>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</si>
  <si>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</si>
  <si>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</si>
  <si>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</si>
  <si>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</si>
  <si>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</si>
  <si>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</si>
  <si>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</si>
  <si>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</si>
  <si>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</si>
  <si>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</si>
  <si>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</si>
  <si>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</si>
  <si>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</si>
  <si>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</si>
  <si>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</si>
  <si>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</si>
  <si>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</si>
  <si>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</si>
  <si>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</si>
  <si>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</si>
  <si>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</si>
  <si>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</si>
  <si>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</si>
  <si>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</si>
  <si>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</si>
  <si>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</si>
  <si>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</si>
  <si>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</si>
  <si>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</si>
  <si>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</si>
  <si>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</si>
  <si>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</si>
  <si>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</si>
  <si>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</si>
  <si>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</si>
  <si>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</si>
  <si>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</si>
  <si>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</si>
  <si>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</si>
  <si>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</si>
  <si>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</si>
  <si>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</si>
  <si>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</si>
  <si>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</si>
  <si>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</si>
  <si>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</si>
  <si>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</si>
  <si>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</si>
  <si>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</si>
  <si>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</si>
  <si>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</si>
  <si>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</si>
  <si>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</si>
  <si>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</si>
  <si>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</si>
  <si>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</si>
  <si>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</si>
  <si>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</si>
  <si>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</si>
  <si>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</si>
  <si>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</si>
  <si>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</si>
  <si>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</si>
  <si>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</si>
  <si>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</si>
  <si>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</si>
  <si>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</si>
  <si>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</si>
  <si>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</si>
  <si>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</si>
  <si>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</si>
  <si>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</si>
  <si>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</si>
  <si>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</si>
  <si>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</si>
  <si>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</si>
  <si>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</si>
  <si>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</si>
  <si>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</si>
  <si>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</si>
  <si>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</si>
  <si>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</si>
  <si>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</si>
  <si>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</si>
  <si>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</si>
  <si>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</si>
  <si>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</si>
  <si>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</si>
  <si>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</si>
  <si>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</si>
  <si>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</si>
  <si>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</si>
  <si>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</si>
  <si>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</si>
  <si>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</si>
  <si>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</si>
  <si>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</si>
  <si>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</si>
  <si>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</si>
  <si>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</si>
  <si>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</si>
  <si>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</si>
  <si>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</si>
  <si>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</si>
  <si>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</si>
  <si>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</si>
  <si>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</si>
  <si>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</si>
  <si>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</si>
  <si>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</si>
  <si>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</si>
  <si>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</si>
  <si>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</si>
  <si>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</si>
  <si>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</si>
  <si>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</si>
  <si>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</si>
  <si>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</si>
  <si>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</si>
  <si>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</si>
  <si>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</si>
  <si>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</si>
  <si>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</si>
  <si>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</si>
  <si>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</si>
  <si>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</si>
  <si>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</si>
  <si>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</si>
  <si>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</si>
  <si>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</si>
  <si>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</si>
  <si>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</si>
  <si>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</si>
  <si>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</si>
  <si>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</si>
  <si>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</si>
  <si>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</si>
  <si>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</si>
  <si>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</si>
  <si>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</si>
  <si>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</si>
  <si>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</si>
  <si>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</si>
  <si>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</si>
  <si>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</si>
  <si>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</si>
  <si>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</si>
  <si>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</si>
  <si>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</si>
  <si>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</si>
  <si>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</si>
  <si>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</si>
  <si>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</si>
  <si>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</si>
  <si>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</si>
  <si>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</si>
  <si>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</si>
  <si>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</si>
  <si>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</si>
  <si>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</si>
  <si>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</si>
  <si>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</si>
  <si>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</si>
  <si>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</si>
  <si>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</si>
  <si>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</si>
  <si>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</si>
  <si>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</si>
  <si>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</si>
  <si>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</si>
  <si>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</si>
  <si>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</si>
  <si>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</si>
  <si>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</si>
  <si>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</si>
  <si>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</si>
  <si>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</si>
  <si>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</si>
  <si>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</si>
  <si>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</si>
  <si>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</si>
  <si>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</si>
  <si>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</si>
  <si>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</si>
  <si>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</si>
  <si>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</si>
  <si>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</si>
  <si>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</si>
  <si>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</si>
  <si>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</si>
  <si>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</si>
  <si>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</si>
  <si>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</si>
  <si>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</si>
  <si>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</si>
  <si>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</si>
  <si>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</si>
  <si>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</si>
  <si>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</si>
  <si>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</si>
  <si>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</si>
  <si>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</si>
  <si>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</si>
  <si>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</si>
  <si>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</si>
  <si>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</si>
  <si>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</si>
  <si>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</si>
  <si>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</si>
  <si>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</si>
  <si>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</si>
  <si>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</si>
  <si>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</si>
  <si>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</si>
  <si>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</si>
  <si>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</si>
  <si>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</si>
  <si>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</si>
  <si>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</si>
  <si>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</si>
  <si>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</si>
  <si>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</si>
  <si>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</si>
  <si>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</si>
  <si>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</si>
  <si>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</si>
  <si>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</si>
  <si>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</si>
  <si>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</si>
  <si>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</si>
  <si>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</si>
  <si>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</si>
  <si>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</si>
  <si>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</si>
  <si>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</si>
  <si>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</si>
  <si>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</si>
  <si>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</si>
  <si>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</si>
  <si>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</si>
  <si>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</si>
  <si>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</si>
  <si>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</si>
  <si>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</si>
  <si>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</si>
  <si>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</si>
  <si>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</si>
  <si>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</si>
  <si>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</si>
  <si>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</si>
  <si>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</si>
  <si>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</si>
  <si>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</si>
  <si>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</si>
  <si>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</si>
  <si>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</si>
  <si>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</si>
  <si>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</si>
  <si>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</si>
  <si>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</si>
  <si>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</si>
  <si>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</si>
  <si>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</si>
  <si>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</si>
  <si>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</si>
  <si>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</si>
  <si>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</si>
  <si>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</si>
  <si>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</si>
  <si>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</si>
  <si>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</si>
  <si>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</si>
  <si>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</si>
  <si>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</si>
  <si>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</si>
  <si>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</si>
  <si>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</si>
  <si>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</si>
  <si>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</si>
  <si>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</si>
  <si>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</si>
  <si>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</si>
  <si>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</si>
  <si>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</si>
  <si>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</si>
  <si>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</si>
  <si>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</si>
  <si>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</si>
  <si>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</si>
  <si>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</si>
  <si>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</si>
  <si>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</si>
  <si>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</si>
  <si>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</si>
  <si>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</si>
  <si>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</si>
  <si>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</si>
  <si>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</si>
  <si>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</si>
  <si>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</si>
  <si>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</si>
  <si>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</si>
  <si>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</si>
  <si>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</si>
  <si>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</si>
  <si>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</si>
  <si>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</si>
  <si>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</si>
  <si>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</si>
  <si>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</si>
  <si>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</si>
  <si>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</si>
  <si>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</si>
  <si>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</si>
  <si>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</si>
  <si>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</si>
  <si>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</si>
  <si>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</si>
  <si>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</si>
  <si>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</si>
  <si>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</si>
  <si>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</si>
  <si>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</si>
  <si>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</si>
  <si>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</si>
  <si>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</si>
  <si>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</si>
  <si>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</si>
  <si>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</si>
  <si>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</si>
  <si>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</si>
  <si>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</si>
  <si>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</si>
  <si>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</si>
  <si>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</si>
  <si>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</si>
  <si>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</si>
  <si>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</si>
  <si>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</si>
  <si>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</si>
  <si>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</si>
  <si>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</si>
  <si>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</si>
  <si>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</si>
  <si>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</si>
  <si>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</si>
  <si>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</si>
  <si>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</si>
  <si>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</si>
  <si>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</si>
  <si>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</si>
  <si>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</si>
  <si>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</si>
  <si>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</si>
  <si>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</si>
  <si>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</si>
  <si>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</si>
  <si>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</si>
  <si>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</si>
  <si>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</si>
  <si>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</si>
  <si>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</si>
  <si>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</si>
  <si>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</si>
  <si>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</si>
  <si>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</si>
  <si>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</si>
  <si>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</si>
  <si>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</si>
  <si>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</si>
  <si>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</si>
  <si>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</si>
  <si>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</si>
  <si>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</si>
  <si>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</si>
  <si>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</si>
  <si>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</si>
  <si>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</si>
  <si>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</si>
  <si>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</si>
  <si>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</si>
  <si>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</si>
  <si>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</si>
  <si>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</si>
  <si>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</si>
  <si>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</si>
  <si>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</si>
  <si>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</si>
  <si>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</si>
  <si>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</si>
  <si>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</si>
  <si>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</si>
  <si>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</si>
  <si>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</si>
  <si>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</si>
  <si>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</si>
  <si>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</si>
  <si>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</si>
  <si>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</si>
  <si>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</si>
  <si>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</si>
  <si>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</si>
  <si>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</si>
  <si>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</si>
  <si>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</si>
  <si>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</si>
  <si>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</si>
  <si>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</si>
  <si>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</si>
  <si>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</si>
  <si>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</si>
  <si>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</si>
  <si>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</si>
  <si>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</si>
  <si>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</si>
  <si>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</si>
  <si>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</si>
  <si>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</si>
  <si>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</si>
  <si>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</si>
  <si>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</si>
  <si>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</si>
  <si>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</si>
  <si>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</si>
  <si>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</si>
  <si>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</si>
  <si>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</si>
  <si>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</si>
  <si>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</si>
  <si>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</si>
  <si>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</si>
  <si>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</si>
  <si>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</si>
  <si>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</si>
  <si>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</si>
  <si>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</si>
  <si>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</si>
  <si>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</si>
  <si>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</si>
  <si>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</si>
  <si>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</si>
  <si>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</si>
  <si>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</si>
  <si>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</si>
  <si>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</si>
  <si>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</si>
  <si>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</si>
  <si>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</si>
  <si>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</si>
  <si>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</si>
  <si>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</si>
  <si>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</si>
  <si>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</si>
  <si>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</si>
  <si>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</si>
  <si>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</si>
  <si>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</si>
  <si>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</si>
  <si>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</si>
  <si>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</si>
  <si>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</si>
  <si>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</si>
  <si>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</si>
  <si>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</si>
  <si>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</si>
  <si>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</si>
  <si>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</si>
  <si>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</si>
  <si>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</si>
  <si>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</si>
  <si>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</si>
  <si>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</si>
  <si>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</si>
  <si>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</si>
  <si>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</si>
  <si>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</si>
  <si>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</si>
  <si>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</si>
  <si>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</si>
  <si>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</si>
  <si>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</si>
  <si>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</si>
  <si>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</si>
  <si>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</si>
  <si>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</si>
  <si>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</si>
  <si>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</si>
  <si>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</si>
  <si>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</si>
  <si>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</si>
  <si>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</si>
  <si>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</si>
  <si>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</si>
  <si>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</si>
  <si>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</si>
  <si>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</si>
  <si>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</si>
  <si>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</si>
  <si>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</si>
  <si>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</si>
  <si>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</si>
  <si>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</si>
  <si>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</si>
  <si>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</si>
  <si>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</si>
  <si>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</si>
  <si>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</si>
  <si>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</si>
  <si>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</si>
  <si>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</si>
  <si>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</si>
  <si>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</si>
  <si>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</si>
  <si>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</si>
  <si>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</si>
  <si>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</si>
  <si>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</si>
  <si>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</si>
  <si>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</si>
  <si>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</si>
  <si>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</si>
  <si>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</si>
  <si>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</si>
  <si>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</si>
  <si>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</si>
  <si>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</si>
  <si>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</si>
  <si>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</si>
  <si>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</si>
  <si>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</si>
  <si>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</si>
  <si>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</si>
  <si>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</si>
  <si>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</si>
  <si>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</si>
  <si>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</si>
  <si>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</si>
  <si>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</si>
  <si>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</si>
  <si>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</si>
  <si>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</si>
  <si>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</si>
  <si>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</si>
  <si>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</si>
  <si>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</si>
  <si>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</si>
  <si>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</si>
  <si>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</si>
  <si>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</si>
  <si>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</si>
  <si>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</si>
  <si>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</si>
  <si>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</si>
  <si>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</si>
  <si>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</si>
  <si>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</si>
  <si>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</si>
  <si>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</si>
  <si>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</si>
  <si>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</si>
  <si>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</si>
  <si>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</si>
  <si>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</si>
  <si>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</si>
  <si>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</si>
  <si>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</si>
  <si>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</si>
  <si>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</si>
  <si>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</si>
  <si>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</si>
  <si>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</si>
  <si>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</si>
  <si>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</si>
  <si>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</si>
  <si>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</si>
  <si>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</si>
  <si>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</si>
  <si>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</si>
  <si>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</si>
  <si>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</si>
  <si>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</si>
  <si>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</si>
  <si>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</si>
  <si>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</si>
  <si>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</si>
  <si>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</si>
  <si>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</si>
  <si>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</si>
  <si>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</si>
  <si>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</si>
  <si>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</si>
  <si>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</si>
  <si>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</si>
  <si>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</si>
  <si>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</si>
  <si>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</si>
  <si>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</si>
  <si>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</si>
  <si>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</si>
  <si>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</si>
  <si>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</si>
  <si>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</si>
  <si>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</si>
  <si>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</si>
  <si>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</si>
  <si>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</si>
  <si>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</si>
  <si>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</si>
  <si>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</si>
  <si>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</si>
  <si>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</si>
  <si>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</si>
  <si>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</si>
  <si>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</si>
  <si>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</si>
  <si>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</si>
  <si>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</si>
  <si>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</si>
  <si>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</si>
  <si>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</si>
  <si>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</si>
  <si>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</si>
  <si>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</si>
  <si>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</si>
  <si>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</si>
  <si>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</si>
  <si>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</si>
  <si>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</si>
  <si>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</si>
  <si>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</si>
  <si>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</si>
  <si>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</si>
  <si>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</si>
  <si>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</si>
  <si>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</si>
  <si>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</si>
  <si>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</si>
  <si>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</si>
  <si>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</si>
  <si>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</si>
  <si>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</si>
  <si>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</si>
  <si>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</si>
  <si>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</si>
  <si>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</si>
  <si>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</si>
  <si>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</si>
  <si>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</si>
  <si>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</si>
  <si>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</si>
  <si>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</si>
  <si>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</si>
  <si>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</si>
  <si>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</si>
  <si>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</si>
  <si>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</si>
  <si>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</si>
  <si>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</si>
  <si>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</si>
  <si>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</si>
  <si>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</si>
  <si>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</si>
  <si>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</si>
  <si>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</si>
  <si>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</si>
  <si>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</si>
  <si>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</si>
  <si>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</si>
  <si>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</si>
  <si>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</si>
  <si>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</si>
  <si>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</si>
  <si>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</si>
  <si>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</si>
  <si>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</si>
  <si>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</si>
  <si>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</si>
  <si>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</si>
  <si>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</si>
  <si>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</si>
  <si>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</si>
  <si>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</si>
  <si>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</si>
  <si>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</si>
  <si>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</si>
  <si>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</si>
  <si>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</si>
  <si>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</si>
  <si>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</si>
  <si>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</si>
  <si>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</si>
  <si>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</si>
  <si>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</si>
  <si>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</si>
  <si>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</si>
  <si>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</si>
  <si>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</si>
  <si>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</si>
  <si>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</si>
  <si>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</si>
  <si>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</si>
  <si>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</si>
  <si>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</si>
  <si>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</si>
  <si>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</si>
  <si>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</si>
  <si>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</si>
  <si>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</si>
  <si>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</si>
  <si>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</si>
  <si>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</si>
  <si>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</si>
  <si>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</si>
  <si>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</si>
  <si>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</si>
  <si>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</si>
  <si>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</si>
  <si>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</si>
  <si>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</si>
  <si>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</si>
  <si>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</si>
  <si>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</si>
  <si>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</si>
  <si>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</si>
  <si>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</si>
  <si>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</si>
  <si>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</si>
  <si>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</si>
  <si>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</si>
  <si>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</si>
  <si>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</si>
  <si>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</si>
  <si>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</si>
  <si>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</si>
  <si>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</si>
  <si>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</si>
  <si>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</si>
  <si>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</si>
  <si>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</si>
  <si>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</si>
  <si>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</si>
  <si>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</si>
  <si>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</si>
  <si>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</si>
  <si>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</si>
  <si>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</si>
  <si>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</si>
  <si>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</si>
  <si>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</si>
  <si>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</si>
  <si>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</si>
  <si>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</si>
  <si>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</si>
  <si>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</si>
  <si>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</si>
  <si>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</si>
  <si>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</si>
  <si>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</si>
  <si>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</si>
  <si>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</si>
  <si>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</si>
  <si>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</si>
  <si>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</si>
  <si>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</si>
  <si>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</si>
  <si>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</si>
  <si>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</si>
  <si>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</si>
  <si>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</si>
  <si>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</si>
  <si>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</si>
  <si>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</si>
  <si>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</si>
  <si>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</si>
  <si>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</si>
  <si>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</si>
  <si>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</si>
  <si>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</si>
  <si>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</si>
  <si>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</si>
  <si>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</si>
  <si>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</si>
  <si>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</si>
  <si>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</si>
  <si>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</si>
  <si>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</si>
  <si>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</si>
  <si>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</si>
  <si>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</si>
  <si>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</si>
  <si>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</si>
  <si>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</si>
  <si>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</si>
  <si>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</si>
  <si>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</si>
  <si>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</si>
  <si>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</si>
  <si>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</si>
  <si>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</si>
  <si>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</si>
  <si>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</si>
  <si>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</si>
  <si>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</si>
  <si>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</si>
  <si>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</si>
  <si>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</si>
  <si>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</si>
  <si>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</si>
  <si>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</si>
  <si>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</si>
  <si>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</si>
  <si>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</si>
  <si>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</si>
  <si>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</si>
  <si>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</si>
  <si>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</si>
  <si>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</si>
  <si>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</si>
  <si>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</si>
  <si>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</si>
  <si>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</si>
  <si>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</si>
  <si>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</si>
  <si>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</si>
  <si>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</si>
  <si>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</si>
  <si>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</si>
  <si>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</si>
  <si>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</si>
  <si>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</si>
  <si>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</si>
  <si>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</si>
  <si>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</si>
  <si>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</si>
  <si>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</si>
  <si>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</si>
  <si>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</si>
  <si>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</si>
  <si>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</si>
  <si>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</si>
  <si>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</si>
  <si>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</si>
  <si>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</si>
  <si>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</si>
  <si>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</si>
  <si>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</si>
  <si>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</si>
  <si>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</si>
  <si>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</si>
  <si>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</si>
  <si>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</si>
  <si>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</si>
  <si>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</si>
  <si>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</si>
  <si>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</si>
  <si>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</si>
  <si>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</si>
  <si>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</si>
  <si>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</si>
  <si>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</si>
  <si>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</si>
  <si>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</si>
  <si>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</si>
  <si>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</si>
  <si>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</si>
  <si>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</si>
  <si>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</si>
  <si>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</si>
  <si>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</si>
  <si>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</si>
  <si>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</si>
  <si>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</si>
  <si>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</si>
  <si>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</si>
  <si>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</si>
  <si>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</si>
  <si>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</si>
  <si>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</si>
  <si>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</si>
  <si>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</si>
  <si>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</si>
  <si>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</si>
  <si>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</si>
  <si>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</si>
  <si>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</si>
  <si>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</si>
  <si>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</si>
  <si>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</si>
  <si>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</si>
  <si>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</si>
  <si>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</si>
  <si>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</si>
  <si>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</si>
  <si>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</si>
  <si>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</si>
  <si>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</si>
  <si>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</si>
  <si>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</si>
  <si>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</si>
  <si>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</si>
  <si>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</si>
  <si>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</si>
  <si>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</si>
  <si>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</si>
  <si>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</si>
  <si>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</si>
  <si>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</si>
  <si>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</si>
  <si>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</si>
  <si>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</si>
  <si>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</si>
  <si>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</si>
  <si>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</si>
  <si>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</si>
  <si>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</si>
  <si>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</si>
  <si>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</si>
  <si>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</si>
  <si>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</si>
  <si>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</si>
  <si>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</si>
  <si>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</si>
  <si>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</si>
  <si>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</si>
  <si>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</si>
  <si>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</si>
  <si>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</si>
  <si>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</si>
  <si>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</si>
  <si>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</si>
  <si>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</si>
  <si>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</si>
  <si>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</si>
  <si>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</si>
  <si>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</si>
  <si>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</si>
  <si>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</si>
  <si>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</si>
  <si>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</si>
  <si>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</si>
  <si>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</si>
  <si>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</si>
  <si>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</si>
  <si>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</si>
  <si>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</si>
  <si>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</si>
  <si>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</si>
  <si>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</si>
  <si>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</si>
  <si>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</si>
  <si>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</si>
  <si>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</si>
  <si>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</si>
  <si>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</si>
  <si>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</si>
  <si>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</si>
  <si>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</si>
  <si>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</si>
  <si>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</si>
  <si>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</si>
  <si>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</si>
  <si>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</si>
  <si>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</si>
  <si>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</si>
  <si>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</si>
  <si>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</si>
  <si>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</si>
  <si>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</si>
  <si>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</si>
  <si>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</si>
  <si>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</si>
  <si>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</si>
  <si>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</si>
  <si>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</si>
  <si>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</si>
  <si>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</si>
  <si>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</si>
  <si>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</si>
  <si>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</si>
  <si>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</si>
  <si>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</si>
  <si>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</si>
  <si>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</si>
  <si>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</si>
  <si>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</si>
  <si>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</si>
  <si>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</si>
  <si>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</si>
  <si>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</si>
  <si>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</si>
  <si>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</si>
  <si>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</si>
  <si>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</si>
  <si>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</si>
  <si>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</si>
  <si>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</si>
  <si>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</si>
  <si>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</si>
  <si>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</si>
  <si>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</si>
  <si>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</si>
  <si>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</si>
  <si>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</si>
  <si>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</si>
  <si>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</si>
  <si>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</si>
  <si>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</si>
  <si>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</si>
  <si>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</si>
  <si>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</si>
  <si>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</si>
  <si>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</si>
  <si>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</si>
  <si>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</si>
  <si>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</si>
  <si>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</si>
  <si>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</si>
  <si>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</si>
  <si>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</si>
  <si>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</si>
  <si>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</si>
  <si>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</si>
  <si>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</si>
  <si>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</si>
  <si>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</si>
  <si>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</si>
  <si>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</si>
  <si>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</si>
  <si>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</si>
  <si>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</si>
  <si>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</si>
  <si>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</si>
  <si>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</si>
  <si>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</si>
  <si>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</si>
  <si>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</si>
  <si>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</si>
  <si>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</si>
  <si>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</si>
  <si>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</si>
  <si>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</si>
  <si>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</si>
  <si>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</si>
  <si>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</si>
  <si>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</si>
  <si>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</si>
  <si>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</si>
  <si>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</si>
  <si>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</si>
  <si>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</si>
  <si>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</si>
  <si>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</si>
  <si>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</si>
  <si>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</si>
  <si>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</si>
  <si>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</si>
  <si>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</si>
  <si>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</si>
  <si>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</si>
  <si>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</si>
  <si>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</si>
  <si>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</si>
  <si>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</si>
  <si>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</si>
  <si>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</si>
  <si>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</si>
  <si>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</si>
  <si>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</si>
  <si>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</si>
  <si>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</si>
  <si>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</si>
  <si>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</si>
  <si>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</si>
  <si>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</si>
  <si>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</si>
  <si>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</si>
  <si>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</si>
  <si>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</si>
  <si>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</si>
  <si>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</si>
  <si>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</si>
  <si>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</si>
  <si>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</si>
  <si>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</si>
  <si>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</si>
  <si>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</si>
  <si>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</si>
  <si>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</si>
  <si>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</si>
  <si>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</si>
  <si>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</si>
  <si>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</si>
  <si>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</si>
  <si>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</si>
  <si>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</si>
  <si>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</si>
  <si>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</si>
  <si>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</si>
  <si>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</si>
  <si>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</si>
  <si>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</si>
  <si>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</si>
  <si>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</si>
  <si>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</si>
  <si>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</si>
  <si>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</si>
  <si>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</si>
  <si>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</si>
  <si>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</si>
  <si>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</si>
  <si>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</si>
  <si>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</si>
  <si>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</si>
  <si>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</si>
  <si>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</si>
  <si>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</si>
  <si>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</si>
  <si>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</si>
  <si>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</si>
  <si>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</si>
  <si>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</si>
  <si>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</si>
  <si>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</si>
  <si>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</si>
  <si>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</si>
  <si>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</si>
  <si>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</si>
  <si>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</si>
  <si>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</si>
  <si>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</si>
  <si>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</si>
  <si>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</si>
  <si>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</si>
  <si>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</si>
  <si>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</si>
  <si>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</si>
  <si>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</si>
  <si>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</si>
  <si>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</si>
  <si>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</si>
  <si>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</si>
  <si>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</si>
  <si>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</si>
  <si>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</si>
  <si>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</si>
  <si>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</si>
  <si>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</si>
  <si>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</si>
  <si>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</si>
  <si>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</si>
  <si>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</si>
  <si>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</si>
  <si>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</si>
  <si>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</si>
  <si>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</si>
  <si>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</si>
  <si>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</si>
  <si>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</si>
  <si>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</si>
  <si>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</si>
  <si>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</si>
  <si>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</si>
  <si>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</si>
  <si>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</si>
  <si>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</si>
  <si>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</si>
  <si>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</si>
  <si>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</si>
  <si>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</si>
  <si>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</si>
  <si>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</si>
  <si>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</si>
  <si>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</si>
  <si>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</si>
  <si>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</si>
  <si>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</si>
  <si>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</si>
  <si>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</si>
  <si>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</si>
  <si>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</si>
  <si>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</si>
  <si>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</si>
  <si>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</si>
  <si>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</si>
  <si>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</si>
  <si>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</si>
  <si>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</si>
  <si>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</si>
  <si>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</si>
  <si>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</si>
  <si>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</si>
  <si>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</si>
  <si>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</si>
  <si>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</si>
  <si>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</si>
  <si>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</si>
  <si>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</si>
  <si>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</si>
  <si>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</si>
  <si>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</si>
  <si>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</si>
  <si>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</si>
  <si>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</si>
  <si>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</si>
  <si>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</si>
  <si>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</si>
  <si>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</si>
  <si>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</si>
  <si>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</si>
  <si>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</si>
  <si>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</si>
  <si>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</si>
  <si>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</si>
  <si>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</si>
  <si>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</si>
  <si>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</si>
  <si>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</si>
  <si>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</si>
  <si>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</si>
  <si>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</si>
  <si>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</si>
  <si>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</si>
  <si>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</si>
  <si>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</si>
  <si>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</si>
  <si>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</si>
  <si>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</si>
  <si>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</si>
  <si>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</si>
  <si>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</si>
  <si>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</si>
  <si>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</si>
  <si>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</si>
  <si>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</si>
  <si>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</si>
  <si>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</si>
  <si>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</si>
  <si>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</si>
  <si>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</si>
  <si>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</si>
  <si>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</si>
  <si>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</si>
  <si>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</si>
  <si>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</si>
  <si>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</si>
  <si>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</si>
  <si>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</si>
  <si>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</si>
  <si>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</si>
  <si>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</si>
  <si>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</si>
  <si>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</si>
  <si>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</si>
  <si>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</si>
  <si>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</si>
  <si>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</si>
  <si>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</si>
  <si>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</si>
  <si>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</si>
  <si>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</si>
  <si>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</si>
  <si>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</si>
  <si>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</si>
  <si>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</si>
  <si>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</si>
  <si>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</si>
  <si>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</si>
  <si>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</si>
  <si>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</si>
  <si>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</si>
  <si>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</si>
  <si>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</si>
  <si>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</si>
  <si>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</si>
  <si>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</si>
  <si>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</si>
  <si>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</si>
  <si>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</si>
  <si>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</si>
  <si>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</si>
  <si>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</si>
  <si>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</si>
  <si>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</si>
  <si>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</si>
  <si>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</si>
  <si>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</si>
  <si>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</si>
  <si>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</si>
  <si>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</si>
  <si>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</si>
  <si>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</si>
  <si>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</si>
  <si>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</si>
  <si>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</si>
  <si>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</si>
  <si>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</si>
  <si>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</si>
  <si>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</si>
  <si>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</si>
  <si>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</si>
  <si>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</si>
  <si>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</si>
  <si>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</si>
  <si>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</si>
  <si>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</si>
  <si>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</si>
  <si>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</si>
  <si>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</si>
  <si>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</si>
  <si>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</si>
  <si>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</si>
  <si>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</si>
  <si>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</si>
  <si>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</si>
  <si>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</si>
  <si>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</si>
  <si>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</si>
  <si>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</si>
  <si>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</si>
  <si>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</si>
  <si>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</si>
  <si>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</si>
  <si>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</si>
  <si>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</si>
  <si>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</si>
  <si>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</si>
  <si>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</si>
  <si>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</si>
  <si>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</si>
  <si>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</si>
  <si>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</si>
  <si>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</si>
  <si>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</si>
  <si>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</si>
  <si>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</si>
  <si>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</si>
  <si>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</si>
  <si>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</si>
  <si>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</si>
  <si>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</si>
  <si>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</si>
  <si>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</si>
  <si>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</si>
  <si>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</si>
  <si>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</si>
  <si>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</si>
  <si>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</si>
  <si>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</si>
  <si>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</si>
  <si>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</si>
  <si>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</si>
  <si>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</si>
  <si>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</si>
  <si>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</si>
  <si>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</si>
  <si>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</si>
  <si>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</si>
  <si>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</si>
  <si>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</si>
  <si>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</si>
  <si>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</si>
  <si>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</si>
  <si>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</si>
  <si>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</si>
  <si>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</si>
  <si>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</si>
  <si>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</si>
  <si>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</si>
  <si>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</si>
  <si>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</si>
  <si>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</si>
  <si>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</si>
  <si>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</si>
  <si>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</si>
  <si>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</si>
  <si>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</si>
  <si>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</si>
  <si>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</si>
  <si>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</si>
  <si>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</si>
  <si>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</si>
  <si>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</si>
  <si>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</si>
  <si>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</si>
  <si>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</si>
  <si>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</si>
  <si>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</si>
  <si>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</si>
  <si>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</si>
  <si>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</si>
  <si>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</si>
  <si>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</si>
  <si>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</si>
  <si>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</si>
  <si>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</si>
  <si>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</si>
  <si>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</si>
  <si>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</si>
  <si>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</si>
  <si>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</si>
  <si>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</si>
  <si>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</si>
  <si>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</si>
  <si>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</si>
  <si>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</si>
  <si>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</si>
  <si>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</si>
  <si>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</si>
  <si>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</si>
  <si>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</si>
  <si>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</si>
  <si>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</si>
  <si>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</si>
  <si>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</si>
  <si>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</si>
  <si>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</si>
  <si>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</si>
  <si>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</si>
  <si>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</si>
  <si>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</si>
  <si>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</si>
  <si>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</si>
  <si>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</si>
  <si>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</si>
  <si>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</si>
  <si>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</si>
  <si>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</si>
  <si>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</si>
  <si>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</si>
  <si>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</si>
  <si>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</si>
  <si>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</si>
  <si>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</si>
  <si>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</si>
  <si>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</si>
  <si>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</si>
  <si>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</si>
  <si>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</si>
  <si>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</si>
  <si>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</si>
  <si>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</si>
  <si>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</si>
  <si>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</si>
  <si>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</si>
  <si>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</si>
  <si>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</si>
  <si>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</si>
  <si>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</si>
  <si>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</si>
  <si>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</si>
  <si>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</si>
  <si>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</si>
  <si>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</si>
  <si>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</si>
  <si>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</si>
  <si>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</si>
  <si>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</si>
  <si>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</si>
  <si>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</si>
  <si>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</si>
  <si>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</si>
  <si>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</si>
  <si>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</si>
  <si>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</si>
  <si>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</si>
  <si>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</si>
  <si>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</si>
  <si>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</si>
  <si>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</si>
  <si>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</si>
  <si>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</si>
  <si>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</si>
  <si>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</si>
  <si>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</si>
  <si>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</si>
  <si>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</si>
  <si>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</si>
  <si>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</si>
  <si>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</si>
  <si>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</si>
  <si>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</si>
  <si>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</si>
  <si>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</si>
  <si>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</si>
  <si>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</si>
  <si>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</si>
  <si>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</si>
  <si>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</si>
  <si>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</si>
  <si>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</si>
  <si>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</si>
  <si>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</si>
  <si>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</si>
  <si>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</si>
  <si>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</si>
  <si>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</si>
  <si>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</si>
  <si>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</si>
  <si>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</si>
  <si>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</si>
  <si>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</si>
  <si>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</si>
  <si>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</si>
  <si>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</si>
  <si>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</si>
  <si>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</si>
  <si>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</si>
  <si>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</si>
  <si>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</si>
  <si>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</si>
  <si>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</si>
  <si>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</si>
  <si>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</si>
  <si>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</si>
  <si>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</si>
  <si>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</si>
  <si>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</si>
  <si>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</si>
  <si>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</si>
  <si>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</si>
  <si>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</si>
  <si>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</si>
  <si>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</si>
  <si>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</si>
  <si>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</si>
  <si>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</si>
  <si>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</si>
  <si>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</si>
  <si>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</si>
  <si>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</si>
  <si>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</si>
  <si>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</si>
  <si>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</si>
  <si>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</si>
  <si>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</si>
  <si>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</si>
  <si>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</si>
  <si>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</si>
  <si>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</si>
  <si>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</si>
  <si>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</si>
  <si>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</si>
  <si>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</si>
  <si>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</si>
  <si>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</si>
  <si>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</si>
  <si>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</si>
  <si>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</si>
  <si>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</si>
  <si>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</si>
  <si>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</si>
  <si>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</si>
  <si>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</si>
  <si>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</si>
  <si>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</si>
  <si>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</si>
  <si>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</si>
  <si>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</si>
  <si>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</si>
  <si>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</si>
  <si>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</si>
  <si>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</si>
  <si>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</si>
  <si>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</si>
  <si>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</si>
  <si>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</si>
  <si>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</si>
  <si>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</si>
  <si>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</si>
  <si>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</si>
  <si>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</si>
  <si>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</si>
  <si>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</si>
  <si>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</si>
  <si>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</si>
  <si>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</si>
  <si>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</si>
  <si>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</si>
  <si>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</si>
  <si>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</si>
  <si>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</si>
  <si>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</si>
  <si>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</si>
  <si>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</si>
  <si>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</si>
  <si>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</si>
  <si>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</si>
  <si>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</si>
  <si>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</si>
  <si>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</si>
  <si>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</si>
  <si>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</si>
  <si>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</si>
  <si>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</si>
  <si>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</si>
  <si>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</si>
  <si>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</si>
  <si>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</si>
  <si>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</si>
  <si>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</si>
  <si>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</si>
  <si>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</si>
  <si>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</si>
  <si>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</si>
  <si>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</si>
  <si>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</si>
  <si>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</si>
  <si>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</si>
  <si>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</si>
  <si>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</si>
  <si>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</si>
  <si>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</si>
  <si>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</si>
  <si>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</si>
  <si>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</si>
  <si>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</si>
  <si>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</si>
  <si>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</si>
  <si>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</si>
  <si>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</si>
  <si>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</si>
  <si>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</si>
  <si>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</si>
  <si>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</si>
  <si>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</si>
  <si>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</si>
  <si>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</si>
  <si>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</si>
  <si>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</si>
  <si>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</si>
  <si>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</si>
  <si>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</si>
  <si>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</si>
  <si>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</si>
  <si>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</si>
  <si>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</si>
  <si>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</si>
  <si>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</si>
  <si>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</si>
  <si>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</si>
  <si>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</si>
  <si>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</si>
  <si>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</si>
  <si>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</si>
  <si>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</si>
  <si>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</si>
  <si>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</si>
  <si>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</si>
  <si>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</si>
  <si>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</si>
  <si>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</si>
  <si>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</si>
  <si>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</si>
  <si>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</si>
  <si>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</si>
  <si>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</si>
  <si>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</si>
  <si>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</si>
  <si>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</si>
  <si>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</si>
  <si>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</si>
  <si>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</si>
  <si>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</si>
  <si>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</si>
  <si>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</si>
  <si>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</si>
  <si>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</si>
  <si>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</si>
  <si>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</si>
  <si>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</si>
  <si>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</si>
  <si>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</si>
  <si>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</si>
  <si>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</si>
  <si>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</si>
  <si>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</si>
  <si>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</si>
  <si>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</si>
  <si>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</si>
  <si>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</si>
  <si>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</si>
  <si>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</si>
  <si>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</si>
  <si>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</si>
  <si>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</si>
  <si>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</si>
  <si>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</si>
  <si>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</si>
  <si>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</si>
  <si>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</si>
  <si>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</si>
  <si>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</si>
  <si>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</si>
  <si>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</si>
  <si>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</si>
  <si>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</si>
  <si>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</si>
  <si>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</si>
  <si>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</si>
  <si>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</si>
  <si>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</si>
  <si>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</si>
  <si>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</si>
  <si>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</si>
  <si>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</si>
  <si>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</si>
  <si>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</si>
  <si>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</si>
  <si>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</si>
  <si>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</si>
  <si>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</si>
  <si>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</si>
  <si>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</si>
  <si>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</si>
  <si>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</si>
  <si>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</si>
  <si>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</si>
  <si>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</si>
  <si>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</si>
  <si>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</si>
  <si>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</si>
  <si>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</si>
  <si>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</si>
  <si>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</si>
  <si>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</si>
  <si>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</si>
  <si>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</si>
  <si>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</si>
  <si>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</si>
  <si>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</si>
  <si>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</si>
  <si>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</si>
  <si>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</si>
  <si>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</si>
  <si>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</si>
  <si>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</si>
  <si>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</si>
  <si>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</si>
  <si>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</si>
  <si>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</si>
  <si>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</si>
  <si>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</si>
  <si>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</si>
  <si>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</si>
  <si>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</si>
  <si>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</si>
  <si>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</si>
  <si>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</si>
  <si>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</si>
  <si>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</si>
  <si>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</si>
  <si>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</si>
  <si>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</si>
  <si>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</si>
  <si>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</si>
  <si>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</si>
  <si>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</si>
  <si>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</si>
  <si>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</si>
  <si>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</si>
  <si>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</si>
  <si>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</si>
  <si>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</si>
  <si>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</si>
  <si>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</si>
  <si>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</si>
  <si>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</si>
  <si>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</si>
  <si>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</si>
  <si>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</si>
  <si>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</si>
  <si>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</si>
  <si>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</si>
  <si>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</si>
  <si>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</si>
  <si>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</si>
  <si>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</si>
  <si>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</si>
  <si>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</si>
  <si>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</si>
  <si>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</si>
  <si>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</si>
  <si>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</si>
  <si>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</si>
  <si>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</si>
  <si>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</si>
  <si>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</si>
  <si>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</si>
  <si>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</si>
  <si>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</si>
  <si>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</si>
  <si>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</si>
  <si>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</si>
  <si>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</si>
  <si>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</si>
  <si>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</si>
  <si>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</si>
  <si>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</si>
  <si>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</si>
  <si>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</si>
  <si>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</si>
  <si>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</si>
  <si>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</si>
  <si>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</si>
  <si>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</si>
  <si>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</si>
  <si>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</si>
  <si>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</si>
  <si>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</si>
  <si>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</si>
  <si>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</si>
  <si>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</si>
  <si>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</si>
  <si>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</si>
  <si>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</si>
  <si>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</si>
  <si>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</si>
  <si>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</si>
  <si>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</si>
  <si>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</si>
  <si>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</si>
  <si>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</si>
  <si>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</si>
  <si>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</si>
  <si>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</si>
  <si>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</si>
  <si>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</si>
  <si>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</si>
  <si>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</si>
  <si>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</si>
  <si>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</si>
  <si>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</si>
  <si>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</si>
  <si>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</si>
  <si>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</si>
  <si>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</si>
  <si>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</si>
  <si>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</si>
  <si>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</si>
  <si>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</si>
  <si>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</si>
  <si>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</si>
  <si>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</si>
  <si>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</si>
  <si>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</si>
  <si>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</si>
  <si>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</si>
  <si>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</si>
  <si>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</si>
  <si>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</si>
  <si>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</si>
  <si>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</si>
  <si>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</si>
  <si>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</si>
  <si>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</si>
  <si>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</si>
  <si>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</si>
  <si>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</si>
  <si>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</si>
  <si>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</si>
  <si>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</si>
  <si>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</si>
  <si>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</si>
  <si>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</si>
  <si>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</si>
  <si>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</si>
  <si>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</si>
  <si>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</si>
  <si>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</si>
  <si>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</si>
  <si>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</si>
  <si>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</si>
  <si>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</si>
  <si>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</si>
  <si>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</si>
  <si>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</si>
  <si>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</si>
  <si>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</si>
  <si>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</si>
  <si>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</si>
  <si>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</si>
  <si>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</si>
  <si>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</si>
  <si>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</si>
  <si>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</si>
  <si>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</si>
  <si>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</si>
  <si>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</si>
  <si>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</si>
  <si>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</si>
  <si>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</si>
  <si>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</si>
  <si>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</si>
  <si>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</si>
  <si>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</si>
  <si>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</si>
  <si>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</si>
  <si>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</si>
  <si>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</si>
  <si>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</si>
  <si>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</si>
  <si>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</si>
  <si>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</si>
  <si>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</si>
  <si>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</si>
  <si>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</si>
  <si>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</si>
  <si>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</si>
  <si>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</si>
  <si>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</si>
  <si>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</si>
  <si>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</si>
  <si>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</si>
  <si>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</si>
  <si>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</si>
  <si>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</si>
  <si>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</si>
  <si>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</si>
  <si>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</si>
  <si>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</si>
  <si>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</si>
  <si>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</si>
  <si>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</si>
  <si>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</si>
  <si>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</si>
  <si>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</si>
  <si>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</si>
  <si>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</si>
  <si>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</si>
  <si>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</si>
  <si>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</si>
  <si>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</si>
  <si>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</si>
  <si>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</si>
  <si>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</si>
  <si>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</si>
  <si>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</si>
  <si>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</si>
  <si>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</si>
  <si>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</si>
  <si>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</si>
  <si>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</si>
  <si>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</si>
  <si>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</si>
  <si>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</si>
  <si>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</si>
  <si>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</si>
  <si>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</si>
  <si>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</si>
  <si>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</si>
  <si>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</si>
  <si>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</si>
  <si>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</si>
  <si>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</si>
  <si>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</si>
  <si>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</si>
  <si>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</si>
  <si>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</si>
  <si>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</si>
  <si>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</si>
  <si>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</si>
  <si>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</si>
  <si>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</si>
  <si>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</si>
  <si>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</si>
  <si>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</si>
  <si>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</si>
  <si>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</si>
  <si>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</si>
  <si>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</si>
  <si>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</si>
  <si>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</si>
  <si>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</si>
  <si>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</si>
  <si>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</si>
  <si>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</si>
  <si>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</si>
  <si>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</si>
  <si>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</si>
  <si>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</si>
  <si>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</si>
  <si>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</si>
  <si>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</si>
  <si>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</si>
  <si>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</si>
  <si>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</si>
  <si>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</si>
  <si>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</si>
  <si>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</si>
  <si>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</si>
  <si>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</si>
  <si>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</si>
  <si>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</si>
  <si>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</si>
  <si>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</si>
  <si>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</si>
  <si>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</si>
  <si>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</si>
  <si>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</si>
  <si>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</si>
  <si>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</si>
  <si>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</si>
  <si>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</si>
  <si>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</si>
  <si>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</si>
  <si>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</si>
  <si>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</si>
  <si>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</si>
  <si>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</si>
  <si>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</si>
  <si>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</si>
  <si>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</si>
  <si>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</si>
  <si>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</si>
  <si>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</si>
  <si>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</si>
  <si>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</si>
  <si>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</si>
  <si>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</si>
  <si>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</si>
  <si>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</si>
  <si>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</si>
  <si>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</si>
  <si>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</si>
  <si>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</si>
  <si>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</si>
  <si>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</si>
  <si>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</si>
  <si>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</si>
  <si>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</si>
  <si>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</si>
  <si>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</si>
  <si>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</si>
  <si>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</si>
  <si>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</si>
  <si>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</si>
  <si>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</si>
  <si>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</si>
  <si>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</si>
  <si>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</si>
  <si>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</si>
  <si>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</si>
  <si>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</si>
  <si>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</si>
  <si>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</si>
  <si>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</si>
  <si>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</si>
  <si>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</si>
  <si>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</si>
  <si>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</si>
  <si>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</si>
  <si>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</si>
  <si>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</si>
  <si>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</si>
  <si>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</si>
  <si>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</si>
  <si>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</si>
  <si>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</si>
  <si>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</si>
  <si>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</si>
  <si>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</si>
  <si>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</si>
  <si>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</si>
  <si>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</si>
  <si>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</si>
  <si>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</si>
  <si>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</si>
  <si>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</si>
  <si>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</si>
  <si>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</si>
  <si>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</si>
  <si>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</si>
  <si>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</si>
  <si>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</si>
  <si>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</si>
  <si>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</si>
  <si>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</si>
  <si>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</si>
  <si>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</si>
  <si>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</si>
  <si>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</si>
  <si>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</si>
  <si>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</si>
  <si>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</si>
  <si>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</si>
  <si>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</si>
  <si>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</si>
  <si>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</si>
  <si>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</si>
  <si>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</si>
  <si>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</si>
  <si>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</si>
  <si>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</si>
  <si>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</si>
  <si>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</si>
  <si>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</si>
  <si>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</si>
  <si>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</si>
  <si>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</si>
  <si>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</si>
  <si>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</si>
  <si>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</si>
  <si>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</si>
  <si>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</si>
  <si>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</si>
  <si>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</si>
  <si>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</si>
  <si>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</si>
  <si>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</si>
  <si>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</si>
  <si>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</si>
  <si>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</si>
  <si>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</si>
  <si>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</si>
  <si>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</si>
  <si>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</si>
  <si>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</si>
  <si>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</si>
  <si>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</si>
  <si>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</si>
  <si>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</si>
  <si>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</si>
  <si>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</si>
  <si>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</si>
  <si>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</si>
  <si>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</si>
  <si>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</si>
  <si>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</si>
  <si>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</si>
  <si>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</si>
  <si>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</si>
  <si>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</si>
  <si>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</si>
  <si>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</si>
  <si>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</si>
  <si>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</si>
  <si>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</si>
  <si>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</si>
  <si>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</si>
  <si>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</si>
  <si>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</si>
  <si>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</si>
  <si>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</si>
  <si>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</si>
  <si>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</si>
  <si>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</si>
  <si>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</si>
  <si>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</si>
  <si>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</si>
  <si>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</si>
  <si>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</si>
  <si>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</si>
  <si>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</si>
  <si>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</si>
  <si>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</si>
  <si>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</si>
  <si>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</si>
  <si>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</si>
  <si>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</si>
  <si>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</si>
  <si>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</si>
  <si>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</si>
  <si>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</si>
  <si>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</si>
  <si>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</si>
  <si>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</si>
  <si>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</si>
  <si>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</si>
  <si>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</si>
  <si>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</si>
  <si>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</si>
  <si>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</si>
  <si>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</si>
  <si>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</si>
  <si>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</si>
  <si>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</si>
  <si>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</si>
  <si>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</si>
  <si>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</si>
  <si>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</si>
  <si>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</si>
  <si>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</si>
  <si>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</si>
  <si>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</si>
  <si>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</si>
  <si>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</si>
  <si>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</si>
  <si>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</si>
  <si>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</si>
  <si>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</si>
  <si>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</si>
  <si>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</si>
  <si>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</si>
  <si>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</si>
  <si>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</si>
  <si>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</si>
  <si>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</si>
  <si>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</si>
  <si>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</si>
  <si>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</si>
  <si>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</si>
  <si>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</si>
  <si>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</si>
  <si>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</si>
  <si>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</si>
  <si>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</si>
  <si>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</si>
  <si>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</si>
  <si>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</si>
  <si>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</si>
  <si>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</si>
  <si>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</si>
  <si>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</si>
  <si>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</si>
  <si>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</si>
  <si>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</si>
  <si>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</si>
  <si>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</si>
  <si>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</si>
  <si>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</si>
  <si>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</si>
  <si>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</si>
  <si>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</si>
  <si>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</si>
  <si>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</si>
  <si>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</si>
  <si>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</si>
  <si>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</si>
  <si>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</si>
  <si>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</si>
  <si>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</si>
  <si>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</si>
  <si>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</si>
  <si>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</si>
  <si>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</si>
  <si>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</si>
  <si>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</si>
  <si>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</si>
  <si>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</si>
  <si>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</si>
  <si>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</si>
  <si>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</si>
  <si>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</si>
  <si>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</si>
  <si>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</si>
  <si>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</si>
  <si>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</si>
  <si>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</si>
  <si>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</si>
  <si>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</si>
  <si>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</si>
  <si>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</si>
  <si>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</si>
  <si>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</si>
  <si>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</si>
  <si>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</si>
  <si>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</si>
  <si>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</si>
  <si>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</si>
  <si>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</si>
  <si>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</si>
  <si>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</si>
  <si>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</si>
  <si>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</si>
  <si>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</si>
  <si>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</si>
  <si>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</si>
  <si>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</si>
  <si>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</si>
  <si>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</si>
  <si>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</si>
  <si>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</si>
  <si>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</si>
  <si>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</si>
  <si>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</si>
  <si>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</si>
  <si>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</si>
  <si>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</si>
  <si>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</si>
  <si>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</si>
  <si>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</si>
  <si>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</si>
  <si>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</si>
  <si>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</si>
  <si>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</si>
  <si>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</si>
  <si>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</si>
  <si>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</si>
  <si>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</si>
  <si>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</si>
  <si>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</si>
  <si>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</si>
  <si>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</si>
  <si>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</si>
  <si>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</si>
  <si>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</si>
  <si>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</si>
  <si>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</si>
  <si>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</si>
  <si>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</si>
  <si>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</si>
  <si>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</si>
  <si>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</si>
  <si>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</si>
  <si>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</si>
  <si>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</si>
  <si>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</si>
  <si>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</si>
  <si>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</si>
  <si>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</si>
  <si>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</si>
  <si>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</si>
  <si>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</si>
  <si>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</si>
  <si>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</si>
  <si>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</si>
  <si>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</si>
  <si>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</si>
  <si>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</si>
  <si>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</si>
  <si>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</si>
  <si>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</si>
  <si>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</si>
  <si>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</si>
  <si>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</si>
  <si>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</si>
  <si>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</si>
  <si>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</si>
  <si>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</si>
  <si>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</si>
  <si>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</si>
  <si>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</si>
  <si>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</si>
  <si>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</si>
  <si>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</si>
  <si>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</si>
  <si>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</si>
  <si>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</si>
  <si>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</si>
  <si>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</si>
  <si>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</si>
  <si>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</si>
  <si>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</si>
  <si>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</si>
  <si>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</si>
  <si>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</si>
  <si>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</si>
  <si>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</si>
  <si>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76.26.16.1023</t>
  </si>
  <si>
    <t>76.26.19.0298</t>
  </si>
  <si>
    <t>76.26.18.866</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</si>
  <si>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LOS MUNICIPIOS DE TULUA Y BUGALAGRANDE</t>
  </si>
  <si>
    <t>Prestar los servicios HCB-FAMI-FAMILIAR-TRADICIONAL, HCB TRADICIONAL-COMUNITARIO (T), HCB AGRUPADOS-INSTITUCIONAL TRADICIONAL:  HOGARES COMUNITARIOS DE BIENESTAR FAMILIAR, AGRUPADOS, FAMI. De conformidad con las directrices, lineamientos y parámetros establecidos por el ICBF, en armonía con la Política de Estado para el desarrollo integral a la Primera Infancia de Cero a Siempre. EN LOS MUNICIPIOS DE Andalucía, Bugalagrande, Riofrio,Tuluá, Trujillo.</t>
  </si>
  <si>
    <t xml:space="preserve">76.26.18.481 </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</si>
  <si>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desarrollo infantil en medio familiar. EN LOS MUNICIPIOS DE TULUA Y BUGALAGRANDE.</t>
  </si>
  <si>
    <t xml:space="preserve">76.26.18.346 </t>
  </si>
  <si>
    <t>Prestar el servicio de atención a niñas y niños y a mujeres gestantes en el marco de la política del estado para el desarrollo integral a la Primera Infancia “De Cero A Siempre”, de conformidad con las directrices , lineamientos y parámetros establecidos por el ICBF para los servicios de: hogares comunitarios de bienestar familiar, agrupados y fami. EN LOS MUNICIPIOS DE: Tuluá, Riofrio, Bugalagrande, Andalucia,Trujillo.</t>
  </si>
  <si>
    <t>76.26.17.1138</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</si>
  <si>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 EN   LOS MUNICIPIOS DE TULUA Y BUGALAGRANDE.</t>
  </si>
  <si>
    <t xml:space="preserve">Atender a la Primera Infancia en el marco de la estrategia “de cero a siempre” especialmente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 </t>
  </si>
  <si>
    <t>76.26.16.323</t>
  </si>
  <si>
    <t>Atender a la primera infancia en el marco de la estrategia “de cero a siempre” especialmente a los niños y niñas  menores de cinco (5) años de familias en situación de vulnerabilidad.</t>
  </si>
  <si>
    <t>76.26.16.1069</t>
  </si>
  <si>
    <t>Prestar el servicio de atención, educación inicial y cuidado a niños y niñas menores de 5 años, o hasta su ingreso al grado de transición, y a mujeres gestantes y madres en periodo de lactancia con el fin de promover el desarrollo integral de la primera infancia.</t>
  </si>
  <si>
    <t>76.26.16.419</t>
  </si>
  <si>
    <t>76.26.14-434</t>
  </si>
  <si>
    <t xml:space="preserve">76.26.16.1205 </t>
  </si>
  <si>
    <t>Prestar el servicio de atención, educación inicial y cuidado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</si>
  <si>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76.26.18.818</t>
  </si>
  <si>
    <t>Prestar los servicios: HCB Fami-Familiar Tradicional, HCB Tradicional comunitario (T), HCB Agrupados Institucional Tradicional: Hogares Comunitarios Bienestar Familiar, agrupados, Fami,  de conformidad con las directrices, lineamientos y parámetros establecidos por el ICBF en armonía con la Política de Estado para el desarrollo integral de la Primera Infancia "de cero a siempre". EN LOS MUNICIPIOS DE: Cartago, El Cairo, Ulloa, Argelia, La victoria, Ansermanuevo, Alcalá, El Águila.</t>
  </si>
  <si>
    <t>76.26.18.338</t>
  </si>
  <si>
    <t>Prestar el servicio de atención a niñas y niños (y a mujeres gestantes si aplica), en el marco de la política de estado para el desarrollo integral a la primera infancia “de cero a siempre“, de conformidad con las directrices , lineamientos y parámetros establecidos por el ICBF para los servicio de hogares comunitarios de bienestar familiar y fami. EN LOS MUNICIPIOS DE: Cartago, La Victoria, El Cairo, Ansermanuevo, Ulloa, Alcalá, Argelia, El Aguila</t>
  </si>
  <si>
    <t>76.26.16.959</t>
  </si>
  <si>
    <t>Atender a la primera infancia en el marco de la estrategia “De Cero A Siempre” especialmente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  EN LOS MUNICIPIOS DE:  La Victoria, Alcala, Ansermanuevo, Cartago, Argelia, Ulloa, El Cairo, Obando.</t>
  </si>
  <si>
    <t>76.26.16.344</t>
  </si>
  <si>
    <t>Atender a la Primera Infancia en el marco de la estrategia “de cero a siempre”</t>
  </si>
  <si>
    <t>Atender A La Primera Infancia En El Marco De La Estrategia “De Cero A Siempre” Especialmente A Los Niños Y Niñas Menores De Cinco (5) Años De Familias En Situación De Vulnerabilidad. EN LOS MUNICIPIOS DE: Bolivar, Zarzal, Versalles y Roldanillo.</t>
  </si>
  <si>
    <t>76.26.16.345</t>
  </si>
  <si>
    <t>76.26.18.838</t>
  </si>
  <si>
    <t>Prestar los servicios: HCB Fami-Familiar Tradicional, HCB Tradicional comunitario (T), HCB Agrupados Institucional Tradicional: Hogares Comunitarios Bienestar Familiar, agrupados, Fami,  de conformidad con las directrices, lineamientos y parámetros establecidos por el ICBF en armonía con la Política de Estado para el desarrollo integral de la Primera Infancia "de cero a siempre". EN LOS MUNICIPIOS DE:  Ginebra, Candelaria, El Cerrito, Palmira, Florida, Pradera.</t>
  </si>
  <si>
    <t>76.26.17.1140</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</si>
  <si>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   EN  LOS MUNICIPIOS  DE  Sevilla y Caicedonia.</t>
  </si>
  <si>
    <t>76.26.14-431</t>
  </si>
  <si>
    <t>1900-355-2019</t>
  </si>
  <si>
    <t>ICBF Regional CAUCA</t>
  </si>
  <si>
    <t>ICBF Regional  Valle del Cauca</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</si>
  <si>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  EN LOS MUNICIPIOS DE:  El Tambo, Piendamó y Silvia.</t>
  </si>
  <si>
    <t>1900-217-2020</t>
  </si>
  <si>
    <t>Prestar los servicios de educacion inicial en el marco de la atencion integral en la Modalidad Propia e intercultural para grupos etnicos y comunidades, de conformidad con el Manual Operativo de la Modalidad Propia e Intercultural, el Lineamiento Tecnico para la Atencion a la Primera Infancia y las directrices  establecidas por el ICBF, en armonia con la Politica de Estado para el Desarrollo Integral dela Primera Infacia de Cero a Siempre. EN LOS MUNICIPIOS DE: El tambo, Piendamo, Silvia.</t>
  </si>
  <si>
    <t>1900-228-2020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</si>
  <si>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 EN LOS MUNICIPIOS DE:  Padilla y Villa Rica.</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</si>
  <si>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PI y las directrices establecidas por el ICBF, en armonía con la política de estado para el desarrollo integral dela PI.  EN LOS MUNICIPIOS DE:  El Águila, La Victoria, Alcalá, Ansermanuevo, Cartago, Argelia, Ulloa, El Cairo.</t>
  </si>
  <si>
    <t>76.007.292-020</t>
  </si>
  <si>
    <t>76.007.192-020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</si>
  <si>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PI y las directrices establecidas por el ICBF, en armonía con la política de estado para el desarrollo integral dela PI..     EN LOS MUNICIPIOS DE: Tuluá, Trujillo, Riofrío, Bugalagrande, Andalucía.</t>
  </si>
  <si>
    <t>JOSE ALBERTO RODRIGUEZ PINEDA</t>
  </si>
  <si>
    <t>Corregimiento Nariño- Calle principal Interna no. 24-76- TULUA, VALLE DEL CAUCA</t>
  </si>
  <si>
    <t xml:space="preserve">Celular-3108263162 -  Fijo:2-2309543- </t>
  </si>
  <si>
    <t>info@onglared.org</t>
  </si>
  <si>
    <t>JOSE ALBERTO RODRÍGUEZ PINEDA</t>
  </si>
  <si>
    <t>2021-76-10001904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</si>
</sst>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08" zoomScale="85" zoomScaleNormal="85" zoomScaleSheetLayoutView="40" zoomScalePageLayoutView="40" workbookViewId="0">
      <selection activeCell="O38" sqref="O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2729</v>
      </c>
      <c r="D15" s="35"/>
      <c r="E15" s="35"/>
      <c r="F15" s="5"/>
      <c r="G15" s="32" t="s">
        <v>1168</v>
      </c>
      <c r="H15" s="103" t="s">
        <v>1033</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821001831</v>
      </c>
      <c r="C20" s="5"/>
      <c r="D20" s="73"/>
      <c r="E20" s="5"/>
      <c r="F20" s="5"/>
      <c r="G20" s="5"/>
      <c r="H20" s="185"/>
      <c r="I20" s="148" t="s">
        <v>1155</v>
      </c>
      <c r="J20" s="149" t="s">
        <v>208</v>
      </c>
      <c r="K20" s="150">
        <v>599583965</v>
      </c>
      <c r="L20" s="151"/>
      <c r="M20" s="151">
        <v>44561</v>
      </c>
      <c r="N20" s="134">
        <f>+(M20-L20)/30</f>
        <v>1485.3666666666666</v>
      </c>
      <c r="O20" s="137"/>
      <c r="U20" s="133"/>
      <c r="V20" s="105">
        <f ca="1">NOW()</f>
        <v>44193.691784374998</v>
      </c>
      <c r="W20" s="105">
        <f ca="1">NOW()</f>
        <v>44193.691784374998</v>
      </c>
    </row>
    <row r="21" spans="1:23" ht="30" customHeight="1" outlineLevel="1" x14ac:dyDescent="0.25">
      <c r="A21" s="9"/>
      <c r="B21" s="71"/>
      <c r="C21" s="5"/>
      <c r="D21" s="5"/>
      <c r="E21" s="5"/>
      <c r="F21" s="5"/>
      <c r="G21" s="5"/>
      <c r="H21" s="70"/>
      <c r="I21" s="148" t="s">
        <v>1155</v>
      </c>
      <c r="J21" s="149" t="s">
        <v>1065</v>
      </c>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FUNDACIÓN ONG LA RED</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2676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1" t="s">
        <v>2714</v>
      </c>
      <c r="C48" s="111" t="s">
        <v>31</v>
      </c>
      <c r="D48" s="110" t="s">
        <v>2678</v>
      </c>
      <c r="E48" s="144">
        <v>43482</v>
      </c>
      <c r="F48" s="144">
        <v>43819</v>
      </c>
      <c r="G48" s="159">
        <f>IF(AND(E48&lt;&gt;"",F48&lt;&gt;""),((F48-E48)/30),"")</f>
        <v>11.233333333333333</v>
      </c>
      <c r="H48" s="113" t="s">
        <v>2680</v>
      </c>
      <c r="I48" s="112" t="s">
        <v>1155</v>
      </c>
      <c r="J48" s="112" t="s">
        <v>1063</v>
      </c>
      <c r="K48" s="115">
        <v>3369739798</v>
      </c>
      <c r="L48" s="114" t="s">
        <v>1148</v>
      </c>
      <c r="M48" s="116">
        <v>1</v>
      </c>
      <c r="N48" s="114" t="s">
        <v>27</v>
      </c>
      <c r="O48" s="114" t="s">
        <v>1148</v>
      </c>
      <c r="P48" s="78"/>
    </row>
    <row r="49" spans="1:16" s="6" customFormat="1" ht="24.75" customHeight="1" x14ac:dyDescent="0.25">
      <c r="A49" s="142">
        <v>2</v>
      </c>
      <c r="B49" s="121" t="s">
        <v>2714</v>
      </c>
      <c r="C49" s="111" t="s">
        <v>31</v>
      </c>
      <c r="D49" s="110" t="s">
        <v>2679</v>
      </c>
      <c r="E49" s="144">
        <v>43449</v>
      </c>
      <c r="F49" s="144">
        <v>43921</v>
      </c>
      <c r="G49" s="159">
        <f t="shared" ref="G49:G50" si="2">IF(AND(E49&lt;&gt;"",F49&lt;&gt;""),((F49-E49)/30),"")</f>
        <v>15.733333333333333</v>
      </c>
      <c r="H49" s="121" t="s">
        <v>2681</v>
      </c>
      <c r="I49" s="112" t="s">
        <v>1155</v>
      </c>
      <c r="J49" s="112" t="s">
        <v>1063</v>
      </c>
      <c r="K49" s="115">
        <v>6896204517</v>
      </c>
      <c r="L49" s="114" t="s">
        <v>1148</v>
      </c>
      <c r="M49" s="116">
        <v>1</v>
      </c>
      <c r="N49" s="114" t="s">
        <v>2634</v>
      </c>
      <c r="O49" s="114" t="s">
        <v>1148</v>
      </c>
      <c r="P49" s="78"/>
    </row>
    <row r="50" spans="1:16" s="6" customFormat="1" ht="24.75" customHeight="1" x14ac:dyDescent="0.25">
      <c r="A50" s="142">
        <v>3</v>
      </c>
      <c r="B50" s="121" t="s">
        <v>2714</v>
      </c>
      <c r="C50" s="111" t="s">
        <v>31</v>
      </c>
      <c r="D50" s="110" t="s">
        <v>2682</v>
      </c>
      <c r="E50" s="144">
        <v>43405</v>
      </c>
      <c r="F50" s="144">
        <v>43434</v>
      </c>
      <c r="G50" s="159">
        <f t="shared" si="2"/>
        <v>0.96666666666666667</v>
      </c>
      <c r="H50" s="118" t="s">
        <v>2683</v>
      </c>
      <c r="I50" s="112" t="s">
        <v>1155</v>
      </c>
      <c r="J50" s="112" t="s">
        <v>1063</v>
      </c>
      <c r="K50" s="115">
        <v>302685653</v>
      </c>
      <c r="L50" s="114" t="s">
        <v>1148</v>
      </c>
      <c r="M50" s="116">
        <v>1</v>
      </c>
      <c r="N50" s="114" t="s">
        <v>27</v>
      </c>
      <c r="O50" s="114" t="s">
        <v>1148</v>
      </c>
      <c r="P50" s="78"/>
    </row>
    <row r="51" spans="1:16" s="6" customFormat="1" ht="24.75" customHeight="1" outlineLevel="1" x14ac:dyDescent="0.25">
      <c r="A51" s="142">
        <v>4</v>
      </c>
      <c r="B51" s="121" t="s">
        <v>2714</v>
      </c>
      <c r="C51" s="111" t="s">
        <v>31</v>
      </c>
      <c r="D51" s="110" t="s">
        <v>2684</v>
      </c>
      <c r="E51" s="144">
        <v>43313</v>
      </c>
      <c r="F51" s="144">
        <v>43449</v>
      </c>
      <c r="G51" s="159">
        <f t="shared" ref="G51:G107" si="3">IF(AND(E51&lt;&gt;"",F51&lt;&gt;""),((F51-E51)/30),"")</f>
        <v>4.5333333333333332</v>
      </c>
      <c r="H51" s="113" t="s">
        <v>2685</v>
      </c>
      <c r="I51" s="112" t="s">
        <v>1155</v>
      </c>
      <c r="J51" s="112" t="s">
        <v>1063</v>
      </c>
      <c r="K51" s="115">
        <v>2199786634</v>
      </c>
      <c r="L51" s="114" t="s">
        <v>1148</v>
      </c>
      <c r="M51" s="116">
        <v>1</v>
      </c>
      <c r="N51" s="114" t="s">
        <v>27</v>
      </c>
      <c r="O51" s="114" t="s">
        <v>26</v>
      </c>
      <c r="P51" s="78"/>
    </row>
    <row r="52" spans="1:16" s="7" customFormat="1" ht="24.75" customHeight="1" outlineLevel="1" x14ac:dyDescent="0.25">
      <c r="A52" s="143">
        <v>5</v>
      </c>
      <c r="B52" s="121" t="s">
        <v>2714</v>
      </c>
      <c r="C52" s="111" t="s">
        <v>31</v>
      </c>
      <c r="D52" s="110" t="s">
        <v>2686</v>
      </c>
      <c r="E52" s="144">
        <v>43085</v>
      </c>
      <c r="F52" s="144">
        <v>43404</v>
      </c>
      <c r="G52" s="159">
        <f t="shared" si="3"/>
        <v>10.633333333333333</v>
      </c>
      <c r="H52" s="118" t="s">
        <v>2687</v>
      </c>
      <c r="I52" s="112" t="s">
        <v>1155</v>
      </c>
      <c r="J52" s="112" t="s">
        <v>1063</v>
      </c>
      <c r="K52" s="115">
        <v>2684960189</v>
      </c>
      <c r="L52" s="114" t="s">
        <v>1148</v>
      </c>
      <c r="M52" s="116">
        <v>1</v>
      </c>
      <c r="N52" s="114" t="s">
        <v>27</v>
      </c>
      <c r="O52" s="114" t="s">
        <v>26</v>
      </c>
      <c r="P52" s="79"/>
    </row>
    <row r="53" spans="1:16" s="7" customFormat="1" ht="24.75" customHeight="1" outlineLevel="1" x14ac:dyDescent="0.25">
      <c r="A53" s="143">
        <v>6</v>
      </c>
      <c r="B53" s="121" t="s">
        <v>2714</v>
      </c>
      <c r="C53" s="111" t="s">
        <v>31</v>
      </c>
      <c r="D53" s="110" t="s">
        <v>2677</v>
      </c>
      <c r="E53" s="144">
        <v>42667</v>
      </c>
      <c r="F53" s="144">
        <v>43312</v>
      </c>
      <c r="G53" s="159">
        <f t="shared" si="3"/>
        <v>21.5</v>
      </c>
      <c r="H53" s="118" t="s">
        <v>2688</v>
      </c>
      <c r="I53" s="112" t="s">
        <v>1155</v>
      </c>
      <c r="J53" s="112" t="s">
        <v>1063</v>
      </c>
      <c r="K53" s="115">
        <v>8811555215</v>
      </c>
      <c r="L53" s="114" t="s">
        <v>1148</v>
      </c>
      <c r="M53" s="116">
        <v>1</v>
      </c>
      <c r="N53" s="114" t="s">
        <v>27</v>
      </c>
      <c r="O53" s="114" t="s">
        <v>26</v>
      </c>
      <c r="P53" s="79"/>
    </row>
    <row r="54" spans="1:16" s="7" customFormat="1" ht="24.75" customHeight="1" outlineLevel="1" x14ac:dyDescent="0.25">
      <c r="A54" s="143">
        <v>7</v>
      </c>
      <c r="B54" s="121" t="s">
        <v>2714</v>
      </c>
      <c r="C54" s="111" t="s">
        <v>31</v>
      </c>
      <c r="D54" s="110" t="s">
        <v>2689</v>
      </c>
      <c r="E54" s="144">
        <v>42398</v>
      </c>
      <c r="F54" s="144">
        <v>42674</v>
      </c>
      <c r="G54" s="159">
        <f t="shared" si="3"/>
        <v>9.1999999999999993</v>
      </c>
      <c r="H54" s="113" t="s">
        <v>2690</v>
      </c>
      <c r="I54" s="112" t="s">
        <v>1155</v>
      </c>
      <c r="J54" s="112" t="s">
        <v>1063</v>
      </c>
      <c r="K54" s="117">
        <v>3437855457</v>
      </c>
      <c r="L54" s="114" t="s">
        <v>1148</v>
      </c>
      <c r="M54" s="116">
        <v>1</v>
      </c>
      <c r="N54" s="114" t="s">
        <v>27</v>
      </c>
      <c r="O54" s="114" t="s">
        <v>26</v>
      </c>
      <c r="P54" s="79"/>
    </row>
    <row r="55" spans="1:16" s="7" customFormat="1" ht="24.75" customHeight="1" outlineLevel="1" x14ac:dyDescent="0.25">
      <c r="A55" s="143">
        <v>8</v>
      </c>
      <c r="B55" s="121" t="s">
        <v>2714</v>
      </c>
      <c r="C55" s="111" t="s">
        <v>31</v>
      </c>
      <c r="D55" s="110" t="s">
        <v>2691</v>
      </c>
      <c r="E55" s="144">
        <v>42675</v>
      </c>
      <c r="F55" s="144">
        <v>42735</v>
      </c>
      <c r="G55" s="159">
        <f t="shared" si="3"/>
        <v>2</v>
      </c>
      <c r="H55" s="113" t="s">
        <v>2692</v>
      </c>
      <c r="I55" s="112" t="s">
        <v>1155</v>
      </c>
      <c r="J55" s="112" t="s">
        <v>1041</v>
      </c>
      <c r="K55" s="117">
        <v>126875629</v>
      </c>
      <c r="L55" s="114" t="s">
        <v>1148</v>
      </c>
      <c r="M55" s="116">
        <v>1</v>
      </c>
      <c r="N55" s="114" t="s">
        <v>27</v>
      </c>
      <c r="O55" s="114" t="s">
        <v>1148</v>
      </c>
      <c r="P55" s="79"/>
    </row>
    <row r="56" spans="1:16" s="7" customFormat="1" ht="24.75" customHeight="1" outlineLevel="1" x14ac:dyDescent="0.25">
      <c r="A56" s="143">
        <v>9</v>
      </c>
      <c r="B56" s="121" t="s">
        <v>2714</v>
      </c>
      <c r="C56" s="111" t="s">
        <v>31</v>
      </c>
      <c r="D56" s="110" t="s">
        <v>2693</v>
      </c>
      <c r="E56" s="144">
        <v>42398</v>
      </c>
      <c r="F56" s="144">
        <v>42674</v>
      </c>
      <c r="G56" s="159">
        <f t="shared" si="3"/>
        <v>9.1999999999999993</v>
      </c>
      <c r="H56" s="113" t="s">
        <v>2692</v>
      </c>
      <c r="I56" s="112" t="s">
        <v>1155</v>
      </c>
      <c r="J56" s="112" t="s">
        <v>1041</v>
      </c>
      <c r="K56" s="117">
        <v>452230631</v>
      </c>
      <c r="L56" s="114" t="s">
        <v>1148</v>
      </c>
      <c r="M56" s="116">
        <v>1</v>
      </c>
      <c r="N56" s="114" t="s">
        <v>27</v>
      </c>
      <c r="O56" s="114" t="s">
        <v>1148</v>
      </c>
      <c r="P56" s="79"/>
    </row>
    <row r="57" spans="1:16" s="7" customFormat="1" ht="24.75" customHeight="1" outlineLevel="1" x14ac:dyDescent="0.25">
      <c r="A57" s="143">
        <v>10</v>
      </c>
      <c r="B57" s="121" t="s">
        <v>2714</v>
      </c>
      <c r="C57" s="65" t="s">
        <v>31</v>
      </c>
      <c r="D57" s="63" t="s">
        <v>2694</v>
      </c>
      <c r="E57" s="144">
        <v>41771</v>
      </c>
      <c r="F57" s="144">
        <v>41912</v>
      </c>
      <c r="G57" s="159">
        <f t="shared" si="3"/>
        <v>4.7</v>
      </c>
      <c r="H57" s="64" t="s">
        <v>2690</v>
      </c>
      <c r="I57" s="63" t="s">
        <v>1155</v>
      </c>
      <c r="J57" s="63" t="s">
        <v>1063</v>
      </c>
      <c r="K57" s="66">
        <v>28788175</v>
      </c>
      <c r="L57" s="65" t="s">
        <v>1148</v>
      </c>
      <c r="M57" s="67">
        <v>1</v>
      </c>
      <c r="N57" s="65" t="s">
        <v>27</v>
      </c>
      <c r="O57" s="65" t="s">
        <v>1148</v>
      </c>
      <c r="P57" s="79"/>
    </row>
    <row r="58" spans="1:16" s="7" customFormat="1" ht="24.75" customHeight="1" outlineLevel="1" x14ac:dyDescent="0.25">
      <c r="A58" s="143">
        <v>11</v>
      </c>
      <c r="B58" s="121" t="s">
        <v>2714</v>
      </c>
      <c r="C58" s="65" t="s">
        <v>31</v>
      </c>
      <c r="D58" s="63" t="s">
        <v>2695</v>
      </c>
      <c r="E58" s="144">
        <v>42716</v>
      </c>
      <c r="F58" s="144">
        <v>43084</v>
      </c>
      <c r="G58" s="159">
        <f t="shared" si="3"/>
        <v>12.266666666666667</v>
      </c>
      <c r="H58" s="64" t="s">
        <v>2696</v>
      </c>
      <c r="I58" s="63" t="s">
        <v>1155</v>
      </c>
      <c r="J58" s="63" t="s">
        <v>1041</v>
      </c>
      <c r="K58" s="66">
        <v>788028785</v>
      </c>
      <c r="L58" s="65" t="s">
        <v>1148</v>
      </c>
      <c r="M58" s="67">
        <v>1</v>
      </c>
      <c r="N58" s="65" t="s">
        <v>27</v>
      </c>
      <c r="O58" s="65" t="s">
        <v>1148</v>
      </c>
      <c r="P58" s="79"/>
    </row>
    <row r="59" spans="1:16" s="7" customFormat="1" ht="24.75" customHeight="1" outlineLevel="1" x14ac:dyDescent="0.25">
      <c r="A59" s="143">
        <v>12</v>
      </c>
      <c r="B59" s="121" t="s">
        <v>2714</v>
      </c>
      <c r="C59" s="65" t="s">
        <v>31</v>
      </c>
      <c r="D59" s="63" t="s">
        <v>2697</v>
      </c>
      <c r="E59" s="144">
        <v>43449</v>
      </c>
      <c r="F59" s="144">
        <v>43921</v>
      </c>
      <c r="G59" s="159">
        <f t="shared" si="3"/>
        <v>15.733333333333333</v>
      </c>
      <c r="H59" s="64" t="s">
        <v>2698</v>
      </c>
      <c r="I59" s="63" t="s">
        <v>1155</v>
      </c>
      <c r="J59" s="63" t="s">
        <v>1044</v>
      </c>
      <c r="K59" s="66">
        <v>3768545214</v>
      </c>
      <c r="L59" s="65" t="s">
        <v>1148</v>
      </c>
      <c r="M59" s="67">
        <v>1</v>
      </c>
      <c r="N59" s="65" t="s">
        <v>27</v>
      </c>
      <c r="O59" s="65" t="s">
        <v>1148</v>
      </c>
      <c r="P59" s="79"/>
    </row>
    <row r="60" spans="1:16" s="7" customFormat="1" ht="24.75" customHeight="1" outlineLevel="1" x14ac:dyDescent="0.25">
      <c r="A60" s="143">
        <v>13</v>
      </c>
      <c r="B60" s="121" t="s">
        <v>2714</v>
      </c>
      <c r="C60" s="65" t="s">
        <v>31</v>
      </c>
      <c r="D60" s="63" t="s">
        <v>2699</v>
      </c>
      <c r="E60" s="144">
        <v>43313</v>
      </c>
      <c r="F60" s="144">
        <v>43449</v>
      </c>
      <c r="G60" s="159">
        <f t="shared" si="3"/>
        <v>4.5333333333333332</v>
      </c>
      <c r="H60" s="64" t="s">
        <v>2700</v>
      </c>
      <c r="I60" s="63" t="s">
        <v>1155</v>
      </c>
      <c r="J60" s="63" t="s">
        <v>1044</v>
      </c>
      <c r="K60" s="66">
        <v>1302131946</v>
      </c>
      <c r="L60" s="65" t="s">
        <v>1148</v>
      </c>
      <c r="M60" s="67">
        <v>1</v>
      </c>
      <c r="N60" s="65" t="s">
        <v>27</v>
      </c>
      <c r="O60" s="65" t="s">
        <v>1148</v>
      </c>
      <c r="P60" s="79"/>
    </row>
    <row r="61" spans="1:16" s="7" customFormat="1" ht="24.75" customHeight="1" outlineLevel="1" x14ac:dyDescent="0.25">
      <c r="A61" s="143">
        <v>14</v>
      </c>
      <c r="B61" s="121" t="s">
        <v>2714</v>
      </c>
      <c r="C61" s="65" t="s">
        <v>31</v>
      </c>
      <c r="D61" s="63" t="s">
        <v>2701</v>
      </c>
      <c r="E61" s="144">
        <v>42667</v>
      </c>
      <c r="F61" s="144">
        <v>43312</v>
      </c>
      <c r="G61" s="159">
        <f t="shared" si="3"/>
        <v>21.5</v>
      </c>
      <c r="H61" s="64" t="s">
        <v>2702</v>
      </c>
      <c r="I61" s="63" t="s">
        <v>1155</v>
      </c>
      <c r="J61" s="63" t="s">
        <v>1044</v>
      </c>
      <c r="K61" s="66">
        <v>4668415861</v>
      </c>
      <c r="L61" s="65" t="s">
        <v>1148</v>
      </c>
      <c r="M61" s="67">
        <v>1</v>
      </c>
      <c r="N61" s="65" t="s">
        <v>27</v>
      </c>
      <c r="O61" s="65" t="s">
        <v>26</v>
      </c>
      <c r="P61" s="79"/>
    </row>
    <row r="62" spans="1:16" s="7" customFormat="1" ht="24.75" customHeight="1" outlineLevel="1" x14ac:dyDescent="0.25">
      <c r="A62" s="143">
        <v>15</v>
      </c>
      <c r="B62" s="121" t="s">
        <v>2714</v>
      </c>
      <c r="C62" s="65" t="s">
        <v>31</v>
      </c>
      <c r="D62" s="63" t="s">
        <v>2703</v>
      </c>
      <c r="E62" s="144">
        <v>42398</v>
      </c>
      <c r="F62" s="144">
        <v>42674</v>
      </c>
      <c r="G62" s="159">
        <f t="shared" si="3"/>
        <v>9.1999999999999993</v>
      </c>
      <c r="H62" s="64" t="s">
        <v>2704</v>
      </c>
      <c r="I62" s="63" t="s">
        <v>1155</v>
      </c>
      <c r="J62" s="63" t="s">
        <v>1044</v>
      </c>
      <c r="K62" s="66">
        <v>1862218281</v>
      </c>
      <c r="L62" s="65" t="s">
        <v>1148</v>
      </c>
      <c r="M62" s="67">
        <v>1</v>
      </c>
      <c r="N62" s="65" t="s">
        <v>27</v>
      </c>
      <c r="O62" s="65" t="s">
        <v>1148</v>
      </c>
      <c r="P62" s="79"/>
    </row>
    <row r="63" spans="1:16" s="7" customFormat="1" ht="24.75" customHeight="1" outlineLevel="1" x14ac:dyDescent="0.25">
      <c r="A63" s="143">
        <v>16</v>
      </c>
      <c r="B63" s="121" t="s">
        <v>2714</v>
      </c>
      <c r="C63" s="65" t="s">
        <v>31</v>
      </c>
      <c r="D63" s="63" t="s">
        <v>2706</v>
      </c>
      <c r="E63" s="144">
        <v>42398</v>
      </c>
      <c r="F63" s="144">
        <v>42674</v>
      </c>
      <c r="G63" s="159">
        <f t="shared" si="3"/>
        <v>9.1999999999999993</v>
      </c>
      <c r="H63" s="64" t="s">
        <v>2705</v>
      </c>
      <c r="I63" s="63" t="s">
        <v>1155</v>
      </c>
      <c r="J63" s="63" t="s">
        <v>1059</v>
      </c>
      <c r="K63" s="66">
        <v>1180543098</v>
      </c>
      <c r="L63" s="65" t="s">
        <v>1148</v>
      </c>
      <c r="M63" s="67">
        <v>1</v>
      </c>
      <c r="N63" s="65" t="s">
        <v>27</v>
      </c>
      <c r="O63" s="65" t="s">
        <v>1148</v>
      </c>
      <c r="P63" s="79"/>
    </row>
    <row r="64" spans="1:16" s="7" customFormat="1" ht="24.75" customHeight="1" outlineLevel="1" x14ac:dyDescent="0.25">
      <c r="A64" s="143">
        <v>17</v>
      </c>
      <c r="B64" s="121" t="s">
        <v>2714</v>
      </c>
      <c r="C64" s="65" t="s">
        <v>31</v>
      </c>
      <c r="D64" s="63" t="s">
        <v>2707</v>
      </c>
      <c r="E64" s="144">
        <v>43449</v>
      </c>
      <c r="F64" s="144">
        <v>43890</v>
      </c>
      <c r="G64" s="159">
        <f t="shared" si="3"/>
        <v>14.7</v>
      </c>
      <c r="H64" s="64" t="s">
        <v>2708</v>
      </c>
      <c r="I64" s="63" t="s">
        <v>1155</v>
      </c>
      <c r="J64" s="63" t="s">
        <v>1056</v>
      </c>
      <c r="K64" s="66">
        <v>6760239221</v>
      </c>
      <c r="L64" s="65" t="s">
        <v>1148</v>
      </c>
      <c r="M64" s="67">
        <v>1</v>
      </c>
      <c r="N64" s="65" t="s">
        <v>27</v>
      </c>
      <c r="O64" s="65" t="s">
        <v>1148</v>
      </c>
      <c r="P64" s="79"/>
    </row>
    <row r="65" spans="1:16" s="7" customFormat="1" ht="24.75" customHeight="1" outlineLevel="1" x14ac:dyDescent="0.25">
      <c r="A65" s="143">
        <v>18</v>
      </c>
      <c r="B65" s="121" t="s">
        <v>2714</v>
      </c>
      <c r="C65" s="65" t="s">
        <v>31</v>
      </c>
      <c r="D65" s="63" t="s">
        <v>2709</v>
      </c>
      <c r="E65" s="144">
        <v>43116</v>
      </c>
      <c r="F65" s="144">
        <v>43382</v>
      </c>
      <c r="G65" s="159">
        <f t="shared" si="3"/>
        <v>8.8666666666666671</v>
      </c>
      <c r="H65" s="64" t="s">
        <v>2710</v>
      </c>
      <c r="I65" s="63" t="s">
        <v>1155</v>
      </c>
      <c r="J65" s="63" t="s">
        <v>1060</v>
      </c>
      <c r="K65" s="66">
        <v>1143080633</v>
      </c>
      <c r="L65" s="65" t="s">
        <v>1148</v>
      </c>
      <c r="M65" s="67">
        <v>1</v>
      </c>
      <c r="N65" s="65" t="s">
        <v>27</v>
      </c>
      <c r="O65" s="65" t="s">
        <v>1148</v>
      </c>
      <c r="P65" s="79"/>
    </row>
    <row r="66" spans="1:16" s="7" customFormat="1" ht="24.75" customHeight="1" outlineLevel="1" x14ac:dyDescent="0.25">
      <c r="A66" s="143">
        <v>19</v>
      </c>
      <c r="B66" s="121" t="s">
        <v>2714</v>
      </c>
      <c r="C66" s="65" t="s">
        <v>31</v>
      </c>
      <c r="D66" s="63" t="s">
        <v>2711</v>
      </c>
      <c r="E66" s="144">
        <v>41711</v>
      </c>
      <c r="F66" s="144">
        <v>41912</v>
      </c>
      <c r="G66" s="159">
        <f t="shared" si="3"/>
        <v>6.7</v>
      </c>
      <c r="H66" s="64" t="s">
        <v>2690</v>
      </c>
      <c r="I66" s="63" t="s">
        <v>1155</v>
      </c>
      <c r="J66" s="63" t="s">
        <v>1068</v>
      </c>
      <c r="K66" s="66">
        <v>776987788</v>
      </c>
      <c r="L66" s="65" t="s">
        <v>1148</v>
      </c>
      <c r="M66" s="67">
        <v>1</v>
      </c>
      <c r="N66" s="65" t="s">
        <v>27</v>
      </c>
      <c r="O66" s="65" t="s">
        <v>1148</v>
      </c>
      <c r="P66" s="79"/>
    </row>
    <row r="67" spans="1:16" s="7" customFormat="1" ht="24.75" customHeight="1" outlineLevel="1" x14ac:dyDescent="0.25">
      <c r="A67" s="143">
        <v>20</v>
      </c>
      <c r="B67" s="64" t="s">
        <v>2713</v>
      </c>
      <c r="C67" s="65" t="s">
        <v>31</v>
      </c>
      <c r="D67" s="63" t="s">
        <v>2712</v>
      </c>
      <c r="E67" s="144">
        <v>43754</v>
      </c>
      <c r="F67" s="144">
        <v>43819</v>
      </c>
      <c r="G67" s="159">
        <f t="shared" si="3"/>
        <v>2.1666666666666665</v>
      </c>
      <c r="H67" s="64" t="s">
        <v>2715</v>
      </c>
      <c r="I67" s="63" t="s">
        <v>421</v>
      </c>
      <c r="J67" s="63" t="s">
        <v>444</v>
      </c>
      <c r="K67" s="66">
        <v>177320208</v>
      </c>
      <c r="L67" s="65" t="s">
        <v>1148</v>
      </c>
      <c r="M67" s="67">
        <v>1</v>
      </c>
      <c r="N67" s="65" t="s">
        <v>27</v>
      </c>
      <c r="O67" s="65" t="s">
        <v>1148</v>
      </c>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2716</v>
      </c>
      <c r="E114" s="144">
        <v>43882</v>
      </c>
      <c r="F114" s="144">
        <v>44196</v>
      </c>
      <c r="G114" s="159">
        <f>IF(AND(E114&lt;&gt;"",F114&lt;&gt;""),((F114-E114)/30),"")</f>
        <v>10.466666666666667</v>
      </c>
      <c r="H114" s="121" t="s">
        <v>2717</v>
      </c>
      <c r="I114" s="120" t="s">
        <v>421</v>
      </c>
      <c r="J114" s="120" t="s">
        <v>444</v>
      </c>
      <c r="K114" s="122">
        <v>635140764</v>
      </c>
      <c r="L114" s="100">
        <f>+IF(AND(K114&gt;0,O114="Ejecución"),(K114/877802)*Tabla28[[#This Row],[% participación]],IF(AND(K114&gt;0,O114&lt;&gt;"Ejecución"),"-",""))</f>
        <v>723.55811902912046</v>
      </c>
      <c r="M114" s="123" t="s">
        <v>1148</v>
      </c>
      <c r="N114" s="172">
        <v>1</v>
      </c>
      <c r="O114" s="161" t="s">
        <v>1150</v>
      </c>
      <c r="P114" s="78"/>
    </row>
    <row r="115" spans="1:16" s="6" customFormat="1" ht="24.75" customHeight="1" x14ac:dyDescent="0.25">
      <c r="A115" s="142">
        <v>2</v>
      </c>
      <c r="B115" s="160" t="s">
        <v>2664</v>
      </c>
      <c r="C115" s="162" t="s">
        <v>31</v>
      </c>
      <c r="D115" s="63" t="s">
        <v>2718</v>
      </c>
      <c r="E115" s="144">
        <v>43882</v>
      </c>
      <c r="F115" s="144">
        <v>44196</v>
      </c>
      <c r="G115" s="159">
        <f t="shared" ref="G115:G116" si="4">IF(AND(E115&lt;&gt;"",F115&lt;&gt;""),((F115-E115)/30),"")</f>
        <v>10.466666666666667</v>
      </c>
      <c r="H115" s="64" t="s">
        <v>2719</v>
      </c>
      <c r="I115" s="63" t="s">
        <v>421</v>
      </c>
      <c r="J115" s="63" t="s">
        <v>458</v>
      </c>
      <c r="K115" s="122">
        <v>2112628835</v>
      </c>
      <c r="L115" s="100">
        <f>+IF(AND(K115&gt;0,O115="Ejecución"),(K115/877802)*Tabla28[[#This Row],[% participación]],IF(AND(K115&gt;0,O115&lt;&gt;"Ejecución"),"-",""))</f>
        <v>2406.725930221166</v>
      </c>
      <c r="M115" s="65" t="s">
        <v>1148</v>
      </c>
      <c r="N115" s="172">
        <v>1</v>
      </c>
      <c r="O115" s="161" t="s">
        <v>1150</v>
      </c>
      <c r="P115" s="78"/>
    </row>
    <row r="116" spans="1:16" s="6" customFormat="1" ht="24.75" customHeight="1" x14ac:dyDescent="0.25">
      <c r="A116" s="142">
        <v>3</v>
      </c>
      <c r="B116" s="160" t="s">
        <v>2664</v>
      </c>
      <c r="C116" s="162" t="s">
        <v>31</v>
      </c>
      <c r="D116" s="63" t="s">
        <v>2721</v>
      </c>
      <c r="E116" s="144">
        <v>44167</v>
      </c>
      <c r="F116" s="144">
        <v>44773</v>
      </c>
      <c r="G116" s="159">
        <f t="shared" si="4"/>
        <v>20.2</v>
      </c>
      <c r="H116" s="64" t="s">
        <v>2720</v>
      </c>
      <c r="I116" s="63" t="s">
        <v>1155</v>
      </c>
      <c r="J116" s="63" t="s">
        <v>1044</v>
      </c>
      <c r="K116" s="122">
        <v>5684474402</v>
      </c>
      <c r="L116" s="100">
        <f>+IF(AND(K116&gt;0,O116="Ejecución"),(K116/877802)*Tabla28[[#This Row],[% participación]],IF(AND(K116&gt;0,O116&lt;&gt;"Ejecución"),"-",""))</f>
        <v>6475.8047965258684</v>
      </c>
      <c r="M116" s="65" t="s">
        <v>1148</v>
      </c>
      <c r="N116" s="172">
        <v>1</v>
      </c>
      <c r="O116" s="161" t="s">
        <v>1150</v>
      </c>
      <c r="P116" s="78"/>
    </row>
    <row r="117" spans="1:16" s="6" customFormat="1" ht="24.75" customHeight="1" outlineLevel="1" x14ac:dyDescent="0.25">
      <c r="A117" s="142">
        <v>4</v>
      </c>
      <c r="B117" s="160" t="s">
        <v>2664</v>
      </c>
      <c r="C117" s="162" t="s">
        <v>31</v>
      </c>
      <c r="D117" s="63" t="s">
        <v>2722</v>
      </c>
      <c r="E117" s="144">
        <v>44167</v>
      </c>
      <c r="F117" s="144">
        <v>44773</v>
      </c>
      <c r="G117" s="159">
        <f t="shared" ref="G117:G159" si="5">IF(AND(E117&lt;&gt;"",F117&lt;&gt;""),((F117-E117)/30),"")</f>
        <v>20.2</v>
      </c>
      <c r="H117" s="64" t="s">
        <v>2723</v>
      </c>
      <c r="I117" s="63" t="s">
        <v>1155</v>
      </c>
      <c r="J117" s="63" t="s">
        <v>1063</v>
      </c>
      <c r="K117" s="122">
        <v>9898414787</v>
      </c>
      <c r="L117" s="100">
        <f>+IF(AND(K117&gt;0,O117="Ejecución"),(K117/877802)*Tabla28[[#This Row],[% participación]],IF(AND(K117&gt;0,O117&lt;&gt;"Ejecución"),"-",""))</f>
        <v>11276.363903249252</v>
      </c>
      <c r="M117" s="65" t="s">
        <v>1148</v>
      </c>
      <c r="N117" s="172">
        <v>1</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26</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0.01</v>
      </c>
      <c r="G179" s="164">
        <f>IF(F179&gt;0,SUM(E179+F179),"")</f>
        <v>0.03</v>
      </c>
      <c r="H179" s="5"/>
      <c r="I179" s="220" t="s">
        <v>2670</v>
      </c>
      <c r="J179" s="220"/>
      <c r="K179" s="220"/>
      <c r="L179" s="220"/>
      <c r="M179" s="171">
        <v>0.04</v>
      </c>
      <c r="O179" s="8"/>
      <c r="Q179" s="19"/>
      <c r="R179" s="158">
        <f>IF(M179&gt;0,SUM(L179+M179),"")</f>
        <v>0.04</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17987518.949999999</v>
      </c>
      <c r="F185" s="92"/>
      <c r="G185" s="93"/>
      <c r="H185" s="88"/>
      <c r="I185" s="90" t="s">
        <v>2627</v>
      </c>
      <c r="J185" s="165">
        <f>+SUM(M179:M183)</f>
        <v>0.04</v>
      </c>
      <c r="K185" s="201" t="s">
        <v>2628</v>
      </c>
      <c r="L185" s="201"/>
      <c r="M185" s="94">
        <f>+J185*(SUM(K20:K35))</f>
        <v>23983358.600000001</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41849</v>
      </c>
      <c r="D193" s="5"/>
      <c r="E193" s="125">
        <v>3790</v>
      </c>
      <c r="F193" s="5"/>
      <c r="G193" s="5"/>
      <c r="H193" s="146" t="s">
        <v>2724</v>
      </c>
      <c r="J193" s="5"/>
      <c r="K193" s="126">
        <v>42177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2725</v>
      </c>
      <c r="J211" s="27" t="s">
        <v>2622</v>
      </c>
      <c r="K211" s="147" t="s">
        <v>2725</v>
      </c>
      <c r="L211" s="21"/>
      <c r="M211" s="21"/>
      <c r="N211" s="21"/>
      <c r="O211" s="8"/>
    </row>
    <row r="212" spans="1:15" x14ac:dyDescent="0.25">
      <c r="A212" s="9"/>
      <c r="B212" s="27" t="s">
        <v>2619</v>
      </c>
      <c r="C212" s="146" t="s">
        <v>2728</v>
      </c>
      <c r="D212" s="21"/>
      <c r="G212" s="27" t="s">
        <v>2621</v>
      </c>
      <c r="H212" s="147" t="s">
        <v>2726</v>
      </c>
      <c r="J212" s="27" t="s">
        <v>2623</v>
      </c>
      <c r="K212" s="146" t="s">
        <v>2727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LUZ MARINA</cp:lastModifiedBy>
  <cp:lastPrinted>2020-12-28T19:41:28Z</cp:lastPrinted>
  <dcterms:created xsi:type="dcterms:W3CDTF">2020-10-14T21:57:42Z</dcterms:created>
  <dcterms:modified xsi:type="dcterms:W3CDTF">2020-12-28T21:36:24Z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