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bal\Downloads\MANIFESTACION DE INTERES - CORVIFU\Manifestacion de Interes Mpio Maria La Baja\"/>
    </mc:Choice>
  </mc:AlternateContent>
  <xr:revisionPtr revIDLastSave="0" documentId="13_ncr:1_{056A4C4E-1A44-431B-8DF0-7AAF1A5092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<sst xmlns="http://schemas.openxmlformats.org/spreadsheetml/2006/main" count="3246" uniqueCount="2730">
  <si>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</si>
  <si>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</si>
  <si>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</si>
  <si>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</si>
  <si>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</si>
  <si>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</si>
  <si>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</si>
  <si>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</si>
  <si>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</si>
  <si>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</si>
  <si>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</si>
  <si>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</si>
  <si>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</si>
  <si>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</si>
  <si>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</si>
  <si>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</si>
  <si>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</si>
  <si>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</si>
  <si>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</si>
  <si>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</si>
  <si>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</si>
  <si>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</si>
  <si>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</si>
  <si>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</si>
  <si>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</si>
  <si>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</si>
  <si>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</si>
  <si>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</si>
  <si>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</si>
  <si>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</si>
  <si>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</si>
  <si>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</si>
  <si>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</si>
  <si>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</si>
  <si>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</si>
  <si>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</si>
  <si>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</si>
  <si>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</si>
  <si>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</si>
  <si>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</si>
  <si>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</si>
  <si>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</si>
  <si>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</si>
  <si>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</si>
  <si>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</si>
  <si>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</si>
  <si>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</si>
  <si>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</si>
  <si>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</si>
  <si>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</si>
  <si>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</si>
  <si>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</si>
  <si>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</si>
  <si>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</si>
  <si>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</si>
  <si>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</si>
  <si>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</si>
  <si>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</si>
  <si>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</si>
  <si>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</si>
  <si>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</si>
  <si>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</si>
  <si>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</si>
  <si>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</si>
  <si>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</si>
  <si>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</si>
  <si>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</si>
  <si>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</si>
  <si>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</si>
  <si>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</si>
  <si>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</si>
  <si>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</si>
  <si>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</si>
  <si>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</si>
  <si>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</si>
  <si>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</si>
  <si>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</si>
  <si>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</si>
  <si>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</si>
  <si>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</si>
  <si>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</si>
  <si>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</si>
  <si>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</si>
  <si>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</si>
  <si>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</si>
  <si>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</si>
  <si>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</si>
  <si>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</si>
  <si>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</si>
  <si>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</si>
  <si>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</si>
  <si>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</si>
  <si>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</si>
  <si>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</si>
  <si>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</si>
  <si>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</si>
  <si>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</si>
  <si>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</si>
  <si>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</si>
  <si>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</si>
  <si>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</si>
  <si>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</si>
  <si>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</si>
  <si>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</si>
  <si>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</si>
  <si>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</si>
  <si>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</si>
  <si>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</si>
  <si>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</si>
  <si>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</si>
  <si>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</si>
  <si>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</si>
  <si>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</si>
  <si>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</si>
  <si>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</si>
  <si>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</si>
  <si>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</si>
  <si>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</si>
  <si>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</si>
  <si>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</si>
  <si>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</si>
  <si>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</si>
  <si>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</si>
  <si>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</si>
  <si>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</si>
  <si>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</si>
  <si>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</si>
  <si>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</si>
  <si>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</si>
  <si>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</si>
  <si>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</si>
  <si>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</si>
  <si>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</si>
  <si>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</si>
  <si>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</si>
  <si>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</si>
  <si>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</si>
  <si>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</si>
  <si>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</si>
  <si>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</si>
  <si>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</si>
  <si>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</si>
  <si>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</si>
  <si>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</si>
  <si>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</si>
  <si>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</si>
  <si>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</si>
  <si>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</si>
  <si>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</si>
  <si>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</si>
  <si>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</si>
  <si>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</si>
  <si>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</si>
  <si>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</si>
  <si>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</si>
  <si>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</si>
  <si>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</si>
  <si>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</si>
  <si>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</si>
  <si>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</si>
  <si>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</si>
  <si>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</si>
  <si>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</si>
  <si>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</si>
  <si>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</si>
  <si>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</si>
  <si>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</si>
  <si>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</si>
  <si>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</si>
  <si>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</si>
  <si>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</si>
  <si>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</si>
  <si>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</si>
  <si>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</si>
  <si>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</si>
  <si>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</si>
  <si>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</si>
  <si>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</si>
  <si>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</si>
  <si>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</si>
  <si>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</si>
  <si>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</si>
  <si>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</si>
  <si>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</si>
  <si>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</si>
  <si>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</si>
  <si>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</si>
  <si>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</si>
  <si>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</si>
  <si>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</si>
  <si>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</si>
  <si>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</si>
  <si>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</si>
  <si>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</si>
  <si>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</si>
  <si>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</si>
  <si>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</si>
  <si>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</si>
  <si>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</si>
  <si>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</si>
  <si>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</si>
  <si>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</si>
  <si>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</si>
  <si>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</si>
  <si>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</si>
  <si>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</si>
  <si>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</si>
  <si>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</si>
  <si>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</si>
  <si>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</si>
  <si>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</si>
  <si>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</si>
  <si>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</si>
  <si>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</si>
  <si>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</si>
  <si>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</si>
  <si>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</si>
  <si>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</si>
  <si>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</si>
  <si>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</si>
  <si>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</si>
  <si>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</si>
  <si>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</si>
  <si>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</si>
  <si>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</si>
  <si>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</si>
  <si>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</si>
  <si>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</si>
  <si>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</si>
  <si>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</si>
  <si>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</si>
  <si>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</si>
  <si>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</si>
  <si>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</si>
  <si>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</si>
  <si>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</si>
  <si>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</si>
  <si>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</si>
  <si>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</si>
  <si>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</si>
  <si>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</si>
  <si>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</si>
  <si>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</si>
  <si>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</si>
  <si>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</si>
  <si>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</si>
  <si>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</si>
  <si>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</si>
  <si>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</si>
  <si>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</si>
  <si>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</si>
  <si>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</si>
  <si>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</si>
  <si>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</si>
  <si>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</si>
  <si>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</si>
  <si>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</si>
  <si>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</si>
  <si>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</si>
  <si>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</si>
  <si>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</si>
  <si>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</si>
  <si>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</si>
  <si>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</si>
  <si>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</si>
  <si>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</si>
  <si>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</si>
  <si>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</si>
  <si>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</si>
  <si>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</si>
  <si>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</si>
  <si>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</si>
  <si>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</si>
  <si>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</si>
  <si>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</si>
  <si>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</si>
  <si>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</si>
  <si>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</si>
  <si>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</si>
  <si>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</si>
  <si>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</si>
  <si>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</si>
  <si>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</si>
  <si>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</si>
  <si>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</si>
  <si>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</si>
  <si>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</si>
  <si>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</si>
  <si>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</si>
  <si>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</si>
  <si>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</si>
  <si>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</si>
  <si>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</si>
  <si>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</si>
  <si>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</si>
  <si>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</si>
  <si>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</si>
  <si>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</si>
  <si>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</si>
  <si>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</si>
  <si>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</si>
  <si>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</si>
  <si>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</si>
  <si>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</si>
  <si>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</si>
  <si>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</si>
  <si>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</si>
  <si>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</si>
  <si>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</si>
  <si>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</si>
  <si>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</si>
  <si>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</si>
  <si>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</si>
  <si>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</si>
  <si>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</si>
  <si>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</si>
  <si>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</si>
  <si>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</si>
  <si>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</si>
  <si>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</si>
  <si>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</si>
  <si>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</si>
  <si>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</si>
  <si>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</si>
  <si>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</si>
  <si>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</si>
  <si>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</si>
  <si>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</si>
  <si>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</si>
  <si>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</si>
  <si>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</si>
  <si>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</si>
  <si>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</si>
  <si>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</si>
  <si>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</si>
  <si>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</si>
  <si>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</si>
  <si>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</si>
  <si>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</si>
  <si>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</si>
  <si>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</si>
  <si>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</si>
  <si>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</si>
  <si>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</si>
  <si>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</si>
  <si>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</si>
  <si>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</si>
  <si>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</si>
  <si>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</si>
  <si>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</si>
  <si>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</si>
  <si>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</si>
  <si>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</si>
  <si>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</si>
  <si>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</si>
  <si>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</si>
  <si>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</si>
  <si>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</si>
  <si>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</si>
  <si>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</si>
  <si>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</si>
  <si>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</si>
  <si>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</si>
  <si>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</si>
  <si>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</si>
  <si>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</si>
  <si>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</si>
  <si>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</si>
  <si>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</si>
  <si>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</si>
  <si>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</si>
  <si>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</si>
  <si>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</si>
  <si>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</si>
  <si>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</si>
  <si>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</si>
  <si>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</si>
  <si>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</si>
  <si>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</si>
  <si>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</si>
  <si>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</si>
  <si>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</si>
  <si>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</si>
  <si>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</si>
  <si>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</si>
  <si>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</si>
  <si>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</si>
  <si>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</si>
  <si>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</si>
  <si>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</si>
  <si>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</si>
  <si>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</si>
  <si>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</si>
  <si>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</si>
  <si>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</si>
  <si>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</si>
  <si>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</si>
  <si>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</si>
  <si>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</si>
  <si>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</si>
  <si>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</si>
  <si>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</si>
  <si>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</si>
  <si>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</si>
  <si>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</si>
  <si>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</si>
  <si>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</si>
  <si>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</si>
  <si>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</si>
  <si>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</si>
  <si>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</si>
  <si>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</si>
  <si>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</si>
  <si>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</si>
  <si>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</si>
  <si>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</si>
  <si>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</si>
  <si>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</si>
  <si>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</si>
  <si>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</si>
  <si>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</si>
  <si>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</si>
  <si>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</si>
  <si>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</si>
  <si>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</si>
  <si>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</si>
  <si>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</si>
  <si>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</si>
  <si>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</si>
  <si>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</si>
  <si>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</si>
  <si>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</si>
  <si>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</si>
  <si>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</si>
  <si>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</si>
  <si>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</si>
  <si>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</si>
  <si>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</si>
  <si>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</si>
  <si>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</si>
  <si>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</si>
  <si>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</si>
  <si>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</si>
  <si>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</si>
  <si>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</si>
  <si>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</si>
  <si>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</si>
  <si>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</si>
  <si>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</si>
  <si>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</si>
  <si>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</si>
  <si>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</si>
  <si>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</si>
  <si>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</si>
  <si>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</si>
  <si>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</si>
  <si>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</si>
  <si>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</si>
  <si>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</si>
  <si>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</si>
  <si>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</si>
  <si>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</si>
  <si>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</si>
  <si>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</si>
  <si>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</si>
  <si>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</si>
  <si>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</si>
  <si>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</si>
  <si>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</si>
  <si>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</si>
  <si>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</si>
  <si>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</si>
  <si>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</si>
  <si>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</si>
  <si>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</si>
  <si>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</si>
  <si>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</si>
  <si>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</si>
  <si>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</si>
  <si>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</si>
  <si>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</si>
  <si>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</si>
  <si>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</si>
  <si>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</si>
  <si>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</si>
  <si>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</si>
  <si>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</si>
  <si>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</si>
  <si>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</si>
  <si>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</si>
  <si>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</si>
  <si>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</si>
  <si>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</si>
  <si>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</si>
  <si>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</si>
  <si>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</si>
  <si>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</si>
  <si>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</si>
  <si>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</si>
  <si>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</si>
  <si>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</si>
  <si>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</si>
  <si>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</si>
  <si>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</si>
  <si>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</si>
  <si>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</si>
  <si>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</si>
  <si>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</si>
  <si>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</si>
  <si>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</si>
  <si>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</si>
  <si>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</si>
  <si>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</si>
  <si>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</si>
  <si>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</si>
  <si>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</si>
  <si>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</si>
  <si>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</si>
  <si>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</si>
  <si>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</si>
  <si>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</si>
  <si>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</si>
  <si>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</si>
  <si>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</si>
  <si>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</si>
  <si>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</si>
  <si>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</si>
  <si>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</si>
  <si>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</si>
  <si>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</si>
  <si>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</si>
  <si>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</si>
  <si>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</si>
  <si>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</si>
  <si>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</si>
  <si>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</si>
  <si>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</si>
  <si>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</si>
  <si>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</si>
  <si>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</si>
  <si>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</si>
  <si>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</si>
  <si>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</si>
  <si>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</si>
  <si>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</si>
  <si>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</si>
  <si>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</si>
  <si>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</si>
  <si>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</si>
  <si>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</si>
  <si>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</si>
  <si>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</si>
  <si>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</si>
  <si>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</si>
  <si>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</si>
  <si>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</si>
  <si>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</si>
  <si>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</si>
  <si>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</si>
  <si>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</si>
  <si>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</si>
  <si>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</si>
  <si>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</si>
  <si>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</si>
  <si>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</si>
  <si>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</si>
  <si>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</si>
  <si>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</si>
  <si>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</si>
  <si>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</si>
  <si>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</si>
  <si>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</si>
  <si>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</si>
  <si>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</si>
  <si>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</si>
  <si>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</si>
  <si>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</si>
  <si>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</si>
  <si>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</si>
  <si>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</si>
  <si>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</si>
  <si>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</si>
  <si>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</si>
  <si>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</si>
  <si>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</si>
  <si>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</si>
  <si>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</si>
  <si>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</si>
  <si>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</si>
  <si>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</si>
  <si>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</si>
  <si>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</si>
  <si>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</si>
  <si>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</si>
  <si>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</si>
  <si>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</si>
  <si>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</si>
  <si>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</si>
  <si>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</si>
  <si>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</si>
  <si>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</si>
  <si>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</si>
  <si>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</si>
  <si>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</si>
  <si>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</si>
  <si>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</si>
  <si>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</si>
  <si>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</si>
  <si>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</si>
  <si>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</si>
  <si>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</si>
  <si>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</si>
  <si>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</si>
  <si>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</si>
  <si>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</si>
  <si>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</si>
  <si>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</si>
  <si>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</si>
  <si>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</si>
  <si>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</si>
  <si>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</si>
  <si>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</si>
  <si>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</si>
  <si>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</si>
  <si>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</si>
  <si>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</si>
  <si>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</si>
  <si>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</si>
  <si>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</si>
  <si>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</si>
  <si>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</si>
  <si>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</si>
  <si>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</si>
  <si>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</si>
  <si>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</si>
  <si>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</si>
  <si>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</si>
  <si>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</si>
  <si>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</si>
  <si>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</si>
  <si>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</si>
  <si>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</si>
  <si>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</si>
  <si>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</si>
  <si>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</si>
  <si>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</si>
  <si>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</si>
  <si>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</si>
  <si>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</si>
  <si>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</si>
  <si>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</si>
  <si>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</si>
  <si>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</si>
  <si>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</si>
  <si>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</si>
  <si>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</si>
  <si>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</si>
  <si>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</si>
  <si>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</si>
  <si>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</si>
  <si>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</si>
  <si>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</si>
  <si>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</si>
  <si>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</si>
  <si>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</si>
  <si>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</si>
  <si>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</si>
  <si>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</si>
  <si>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</si>
  <si>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</si>
  <si>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</si>
  <si>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</si>
  <si>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</si>
  <si>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</si>
  <si>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</si>
  <si>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</si>
  <si>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</si>
  <si>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</si>
  <si>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</si>
  <si>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</si>
  <si>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</si>
  <si>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</si>
  <si>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</si>
  <si>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</si>
  <si>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</si>
  <si>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</si>
  <si>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</si>
  <si>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</si>
  <si>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</si>
  <si>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</si>
  <si>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</si>
  <si>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</si>
  <si>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</si>
  <si>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</si>
  <si>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</si>
  <si>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</si>
  <si>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</si>
  <si>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</si>
  <si>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</si>
  <si>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</si>
  <si>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</si>
  <si>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</si>
  <si>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</si>
  <si>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</si>
  <si>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</si>
  <si>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</si>
  <si>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</si>
  <si>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</si>
  <si>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</si>
  <si>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</si>
  <si>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</si>
  <si>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</si>
  <si>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</si>
  <si>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</si>
  <si>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</si>
  <si>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</si>
  <si>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</si>
  <si>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</si>
  <si>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</si>
  <si>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</si>
  <si>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</si>
  <si>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</si>
  <si>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</si>
  <si>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</si>
  <si>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</si>
  <si>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</si>
  <si>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</si>
  <si>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</si>
  <si>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</si>
  <si>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</si>
  <si>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</si>
  <si>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</si>
  <si>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</si>
  <si>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</si>
  <si>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</si>
  <si>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</si>
  <si>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</si>
  <si>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</si>
  <si>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</si>
  <si>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</si>
  <si>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</si>
  <si>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</si>
  <si>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</si>
  <si>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</si>
  <si>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</si>
  <si>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</si>
  <si>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</si>
  <si>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</si>
  <si>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</si>
  <si>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</si>
  <si>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</si>
  <si>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</si>
  <si>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</si>
  <si>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</si>
  <si>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</si>
  <si>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</si>
  <si>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</si>
  <si>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</si>
  <si>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</si>
  <si>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</si>
  <si>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</si>
  <si>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</si>
  <si>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</si>
  <si>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</si>
  <si>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</si>
  <si>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</si>
  <si>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</si>
  <si>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</si>
  <si>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</si>
  <si>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</si>
  <si>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</si>
  <si>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</si>
  <si>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</si>
  <si>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</si>
  <si>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</si>
  <si>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</si>
  <si>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</si>
  <si>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</si>
  <si>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</si>
  <si>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</si>
  <si>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</si>
  <si>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</si>
  <si>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</si>
  <si>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</si>
  <si>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</si>
  <si>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</si>
  <si>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</si>
  <si>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</si>
  <si>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</si>
  <si>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</si>
  <si>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</si>
  <si>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</si>
  <si>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</si>
  <si>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</si>
  <si>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</si>
  <si>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</si>
  <si>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</si>
  <si>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</si>
  <si>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</si>
  <si>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</si>
  <si>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</si>
  <si>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</si>
  <si>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</si>
  <si>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</si>
  <si>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</si>
  <si>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</si>
  <si>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</si>
  <si>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</si>
  <si>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</si>
  <si>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</si>
  <si>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</si>
  <si>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</si>
  <si>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</si>
  <si>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</si>
  <si>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</si>
  <si>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</si>
  <si>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</si>
  <si>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</si>
  <si>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</si>
  <si>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</si>
  <si>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</si>
  <si>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</si>
  <si>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</si>
  <si>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</si>
  <si>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</si>
  <si>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</si>
  <si>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</si>
  <si>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</si>
  <si>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</si>
  <si>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</si>
  <si>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</si>
  <si>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</si>
  <si>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</si>
  <si>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</si>
  <si>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</si>
  <si>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</si>
  <si>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</si>
  <si>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</si>
  <si>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</si>
  <si>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</si>
  <si>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</si>
  <si>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</si>
  <si>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</si>
  <si>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</si>
  <si>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</si>
  <si>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</si>
  <si>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</si>
  <si>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</si>
  <si>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</si>
  <si>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</si>
  <si>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</si>
  <si>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</si>
  <si>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</si>
  <si>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</si>
  <si>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</si>
  <si>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</si>
  <si>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</si>
  <si>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</si>
  <si>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</si>
  <si>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</si>
  <si>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</si>
  <si>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</si>
  <si>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</si>
  <si>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</si>
  <si>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</si>
  <si>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</si>
  <si>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</si>
  <si>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</si>
  <si>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</si>
  <si>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</si>
  <si>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</si>
  <si>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</si>
  <si>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</si>
  <si>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</si>
  <si>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</si>
  <si>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</si>
  <si>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</si>
  <si>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</si>
  <si>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</si>
  <si>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</si>
  <si>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</si>
  <si>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</si>
  <si>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</si>
  <si>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</si>
  <si>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</si>
  <si>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</si>
  <si>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</si>
  <si>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</si>
  <si>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</si>
  <si>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</si>
  <si>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</si>
  <si>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</si>
  <si>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</si>
  <si>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</si>
  <si>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</si>
  <si>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</si>
  <si>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</si>
  <si>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</si>
  <si>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</si>
  <si>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</si>
  <si>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</si>
  <si>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</si>
  <si>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</si>
  <si>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</si>
  <si>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</si>
  <si>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</si>
  <si>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</si>
  <si>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</si>
  <si>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</si>
  <si>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</si>
  <si>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</si>
  <si>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</si>
  <si>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</si>
  <si>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</si>
  <si>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</si>
  <si>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</si>
  <si>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</si>
  <si>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</si>
  <si>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</si>
  <si>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</si>
  <si>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</si>
  <si>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</si>
  <si>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</si>
  <si>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</si>
  <si>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</si>
  <si>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</si>
  <si>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</si>
  <si>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</si>
  <si>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</si>
  <si>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</si>
  <si>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</si>
  <si>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</si>
  <si>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</si>
  <si>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</si>
  <si>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</si>
  <si>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</si>
  <si>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</si>
  <si>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</si>
  <si>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</si>
  <si>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</si>
  <si>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</si>
  <si>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</si>
  <si>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</si>
  <si>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</si>
  <si>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</si>
  <si>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</si>
  <si>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</si>
  <si>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</si>
  <si>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</si>
  <si>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</si>
  <si>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</si>
  <si>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</si>
  <si>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</si>
  <si>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</si>
  <si>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</si>
  <si>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</si>
  <si>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</si>
  <si>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</si>
  <si>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</si>
  <si>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</si>
  <si>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</si>
  <si>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</si>
  <si>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</si>
  <si>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</si>
  <si>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</si>
  <si>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</si>
  <si>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</si>
  <si>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</si>
  <si>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</si>
  <si>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</si>
  <si>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</si>
  <si>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</si>
  <si>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</si>
  <si>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</si>
  <si>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</si>
  <si>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</si>
  <si>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</si>
  <si>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</si>
  <si>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</si>
  <si>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</si>
  <si>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</si>
  <si>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</si>
  <si>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</si>
  <si>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</si>
  <si>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</si>
  <si>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</si>
  <si>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</si>
  <si>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</si>
  <si>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</si>
  <si>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</si>
  <si>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</si>
  <si>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</si>
  <si>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</si>
  <si>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</si>
  <si>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</si>
  <si>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</si>
  <si>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</si>
  <si>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</si>
  <si>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</si>
  <si>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</si>
  <si>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</si>
  <si>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</si>
  <si>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</si>
  <si>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</si>
  <si>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</si>
  <si>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</si>
  <si>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</si>
  <si>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</si>
  <si>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</si>
  <si>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</si>
  <si>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</si>
  <si>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</si>
  <si>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</si>
  <si>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</si>
  <si>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</si>
  <si>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</si>
  <si>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</si>
  <si>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</si>
  <si>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</si>
  <si>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</si>
  <si>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</si>
  <si>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</si>
  <si>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</si>
  <si>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</si>
  <si>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</si>
  <si>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</si>
  <si>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</si>
  <si>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</si>
  <si>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</si>
  <si>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</si>
  <si>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</si>
  <si>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</si>
  <si>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</si>
  <si>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</si>
  <si>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</si>
  <si>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</si>
  <si>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</si>
  <si>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</si>
  <si>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</si>
  <si>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</si>
  <si>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</si>
  <si>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</si>
  <si>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</si>
  <si>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</si>
  <si>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</si>
  <si>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</si>
  <si>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</si>
  <si>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</si>
  <si>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</si>
  <si>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</si>
  <si>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</si>
  <si>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</si>
  <si>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</si>
  <si>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</si>
  <si>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</si>
  <si>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</si>
  <si>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</si>
  <si>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</si>
  <si>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</si>
  <si>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</si>
  <si>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</si>
  <si>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</si>
  <si>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</si>
  <si>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</si>
  <si>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</si>
  <si>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</si>
  <si>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</si>
  <si>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</si>
  <si>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</si>
  <si>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</si>
  <si>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</si>
  <si>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</si>
  <si>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</si>
  <si>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</si>
  <si>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</si>
  <si>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</si>
  <si>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</si>
  <si>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</si>
  <si>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</si>
  <si>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</si>
  <si>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</si>
  <si>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</si>
  <si>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</si>
  <si>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</si>
  <si>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</si>
  <si>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</si>
  <si>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</si>
  <si>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</si>
  <si>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</si>
  <si>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</si>
  <si>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</si>
  <si>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</si>
  <si>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</si>
  <si>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</si>
  <si>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</si>
  <si>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</si>
  <si>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</si>
  <si>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</si>
  <si>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</si>
  <si>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</si>
  <si>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</si>
  <si>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</si>
  <si>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</si>
  <si>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</si>
  <si>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</si>
  <si>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</si>
  <si>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</si>
  <si>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</si>
  <si>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</si>
  <si>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</si>
  <si>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</si>
  <si>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</si>
  <si>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</si>
  <si>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</si>
  <si>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</si>
  <si>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</si>
  <si>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</si>
  <si>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</si>
  <si>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</si>
  <si>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</si>
  <si>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</si>
  <si>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</si>
  <si>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</si>
  <si>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</si>
  <si>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</si>
  <si>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</si>
  <si>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</si>
  <si>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</si>
  <si>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</si>
  <si>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</si>
  <si>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</si>
  <si>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</si>
  <si>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</si>
  <si>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</si>
  <si>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</si>
  <si>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</si>
  <si>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</si>
  <si>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</si>
  <si>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</si>
  <si>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</si>
  <si>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</si>
  <si>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</si>
  <si>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</si>
  <si>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</si>
  <si>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</si>
  <si>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</si>
  <si>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</si>
  <si>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</si>
  <si>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</si>
  <si>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</si>
  <si>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</si>
  <si>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</si>
  <si>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</si>
  <si>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</si>
  <si>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</si>
  <si>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</si>
  <si>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</si>
  <si>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</si>
  <si>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</si>
  <si>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</si>
  <si>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</si>
  <si>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</si>
  <si>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</si>
  <si>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</si>
  <si>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</si>
  <si>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</si>
  <si>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</si>
  <si>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</si>
  <si>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</si>
  <si>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</si>
  <si>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</si>
  <si>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</si>
  <si>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</si>
  <si>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</si>
  <si>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</si>
  <si>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</si>
  <si>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</si>
  <si>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</si>
  <si>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</si>
  <si>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</si>
  <si>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</si>
  <si>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</si>
  <si>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</si>
  <si>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</si>
  <si>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</si>
  <si>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</si>
  <si>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</si>
  <si>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</si>
  <si>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</si>
  <si>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</si>
  <si>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</si>
  <si>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</si>
  <si>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</si>
  <si>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</si>
  <si>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</si>
  <si>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</si>
  <si>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</si>
  <si>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</si>
  <si>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</si>
  <si>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</si>
  <si>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</si>
  <si>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</si>
  <si>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</si>
  <si>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</si>
  <si>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</si>
  <si>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</si>
  <si>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</si>
  <si>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</si>
  <si>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</si>
  <si>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</si>
  <si>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</si>
  <si>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</si>
  <si>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</si>
  <si>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</si>
  <si>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</si>
  <si>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</si>
  <si>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</si>
  <si>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</si>
  <si>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</si>
  <si>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</si>
  <si>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</si>
  <si>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</si>
  <si>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</si>
  <si>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</si>
  <si>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</si>
  <si>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</si>
  <si>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</si>
  <si>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</si>
  <si>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</si>
  <si>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</si>
  <si>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</si>
  <si>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</si>
  <si>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</si>
  <si>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</si>
  <si>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</si>
  <si>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</si>
  <si>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</si>
  <si>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</si>
  <si>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</si>
  <si>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</si>
  <si>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</si>
  <si>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</si>
  <si>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</si>
  <si>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</si>
  <si>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</si>
  <si>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</si>
  <si>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</si>
  <si>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</si>
  <si>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</si>
  <si>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</si>
  <si>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</si>
  <si>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</si>
  <si>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</si>
  <si>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</si>
  <si>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</si>
  <si>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</si>
  <si>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</si>
  <si>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</si>
  <si>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</si>
  <si>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</si>
  <si>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</si>
  <si>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</si>
  <si>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</si>
  <si>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</si>
  <si>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</si>
  <si>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</si>
  <si>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</si>
  <si>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</si>
  <si>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</si>
  <si>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</si>
  <si>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</si>
  <si>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</si>
  <si>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</si>
  <si>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</si>
  <si>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</si>
  <si>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</si>
  <si>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</si>
  <si>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</si>
  <si>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</si>
  <si>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</si>
  <si>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</si>
  <si>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</si>
  <si>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</si>
  <si>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</si>
  <si>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</si>
  <si>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</si>
  <si>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</si>
  <si>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</si>
  <si>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</si>
  <si>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</si>
  <si>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</si>
  <si>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</si>
  <si>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</si>
  <si>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</si>
  <si>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</si>
  <si>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</si>
  <si>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</si>
  <si>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</si>
  <si>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</si>
  <si>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</si>
  <si>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</si>
  <si>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</si>
  <si>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</si>
  <si>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</si>
  <si>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</si>
  <si>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</si>
  <si>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</si>
  <si>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</si>
  <si>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</si>
  <si>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</si>
  <si>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</si>
  <si>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</si>
  <si>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</si>
  <si>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</si>
  <si>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</si>
  <si>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</si>
  <si>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</si>
  <si>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</si>
  <si>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</si>
  <si>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</si>
  <si>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</si>
  <si>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</si>
  <si>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</si>
  <si>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</si>
  <si>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</si>
  <si>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</si>
  <si>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</si>
  <si>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</si>
  <si>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</si>
  <si>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</si>
  <si>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</si>
  <si>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</si>
  <si>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</si>
  <si>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</si>
  <si>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</si>
  <si>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</si>
  <si>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</si>
  <si>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</si>
  <si>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</si>
  <si>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</si>
  <si>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</si>
  <si>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</si>
  <si>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</si>
  <si>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</si>
  <si>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</si>
  <si>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</si>
  <si>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</si>
  <si>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</si>
  <si>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</si>
  <si>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</si>
  <si>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</si>
  <si>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</si>
  <si>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</si>
  <si>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</si>
  <si>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</si>
  <si>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</si>
  <si>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</si>
  <si>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</si>
  <si>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</si>
  <si>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</si>
  <si>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</si>
  <si>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</si>
  <si>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</si>
  <si>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</si>
  <si>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</si>
  <si>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</si>
  <si>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</si>
  <si>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</si>
  <si>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</si>
  <si>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</si>
  <si>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</si>
  <si>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</si>
  <si>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</si>
  <si>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</si>
  <si>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</si>
  <si>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</si>
  <si>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</si>
  <si>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</si>
  <si>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</si>
  <si>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</si>
  <si>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</si>
  <si>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</si>
  <si>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</si>
  <si>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</si>
  <si>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</si>
  <si>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</si>
  <si>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</si>
  <si>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</si>
  <si>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</si>
  <si>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</si>
  <si>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</si>
  <si>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</si>
  <si>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</si>
  <si>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</si>
  <si>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</si>
  <si>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</si>
  <si>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</si>
  <si>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</si>
  <si>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</si>
  <si>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</si>
  <si>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</si>
  <si>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</si>
  <si>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</si>
  <si>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</si>
  <si>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</si>
  <si>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</si>
  <si>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</si>
  <si>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</si>
  <si>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</si>
  <si>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</si>
  <si>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</si>
  <si>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</si>
  <si>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</si>
  <si>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</si>
  <si>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</si>
  <si>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</si>
  <si>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</si>
  <si>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</si>
  <si>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</si>
  <si>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</si>
  <si>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</si>
  <si>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</si>
  <si>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</si>
  <si>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</si>
  <si>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</si>
  <si>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</si>
  <si>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</si>
  <si>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</si>
  <si>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</si>
  <si>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</si>
  <si>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</si>
  <si>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</si>
  <si>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</si>
  <si>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</si>
  <si>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</si>
  <si>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</si>
  <si>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</si>
  <si>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</si>
  <si>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</si>
  <si>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</si>
  <si>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</si>
  <si>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</si>
  <si>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</si>
  <si>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</si>
  <si>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</si>
  <si>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</si>
  <si>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</si>
  <si>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</si>
  <si>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</si>
  <si>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</si>
  <si>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</si>
  <si>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</si>
  <si>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</si>
  <si>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</si>
  <si>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</si>
  <si>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</si>
  <si>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</si>
  <si>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</si>
  <si>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</si>
  <si>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</si>
  <si>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</si>
  <si>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</si>
  <si>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</si>
  <si>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</si>
  <si>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</si>
  <si>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</si>
  <si>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</si>
  <si>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</si>
  <si>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</si>
  <si>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</si>
  <si>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</si>
  <si>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</si>
  <si>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</si>
  <si>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</si>
  <si>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</si>
  <si>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</si>
  <si>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</si>
  <si>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</si>
  <si>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</si>
  <si>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</si>
  <si>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</si>
  <si>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</si>
  <si>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</si>
  <si>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</si>
  <si>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</si>
  <si>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</si>
  <si>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</si>
  <si>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</si>
  <si>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</si>
  <si>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</si>
  <si>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</si>
  <si>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</si>
  <si>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</si>
  <si>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</si>
  <si>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</si>
  <si>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</si>
  <si>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</si>
  <si>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</si>
  <si>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</si>
  <si>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</si>
  <si>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</si>
  <si>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</si>
  <si>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</si>
  <si>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</si>
  <si>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</si>
  <si>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</si>
  <si>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</si>
  <si>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</si>
  <si>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</si>
  <si>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</si>
  <si>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</si>
  <si>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</si>
  <si>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</si>
  <si>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</si>
  <si>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</si>
  <si>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</si>
  <si>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</si>
  <si>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</si>
  <si>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</si>
  <si>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</si>
  <si>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</si>
  <si>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</si>
  <si>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</si>
  <si>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</si>
  <si>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</si>
  <si>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</si>
  <si>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</si>
  <si>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</si>
  <si>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</si>
  <si>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</si>
  <si>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</si>
  <si>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</si>
  <si>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</si>
  <si>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</si>
  <si>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</si>
  <si>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</si>
  <si>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</si>
  <si>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</si>
  <si>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</si>
  <si>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</si>
  <si>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</si>
  <si>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</si>
  <si>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</si>
  <si>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</si>
  <si>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</si>
  <si>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</si>
  <si>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</si>
  <si>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</si>
  <si>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</si>
  <si>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</si>
  <si>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</si>
  <si>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</si>
  <si>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</si>
  <si>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</si>
  <si>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</si>
  <si>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</si>
  <si>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</si>
  <si>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</si>
  <si>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</si>
  <si>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</si>
  <si>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</si>
  <si>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</si>
  <si>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</si>
  <si>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</si>
  <si>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</si>
  <si>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</si>
  <si>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</si>
  <si>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</si>
  <si>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</si>
  <si>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</si>
  <si>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</si>
  <si>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</si>
  <si>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</si>
  <si>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</si>
  <si>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</si>
  <si>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</si>
  <si>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</si>
  <si>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</si>
  <si>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</si>
  <si>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</si>
  <si>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</si>
  <si>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</si>
  <si>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</si>
  <si>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</si>
  <si>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</si>
  <si>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</si>
  <si>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</si>
  <si>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</si>
  <si>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</si>
  <si>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</si>
  <si>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</si>
  <si>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</si>
  <si>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</si>
  <si>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</si>
  <si>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</si>
  <si>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</si>
  <si>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</si>
  <si>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</si>
  <si>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</si>
  <si>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</si>
  <si>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</si>
  <si>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</si>
  <si>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</si>
  <si>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</si>
  <si>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</si>
  <si>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</si>
  <si>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</si>
  <si>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</si>
  <si>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</si>
  <si>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</si>
  <si>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</si>
  <si>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</si>
  <si>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</si>
  <si>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</si>
  <si>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</si>
  <si>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</si>
  <si>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</si>
  <si>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</si>
  <si>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</si>
  <si>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</si>
  <si>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</si>
  <si>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</si>
  <si>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</si>
  <si>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</si>
  <si>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</si>
  <si>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</si>
  <si>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</si>
  <si>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</si>
  <si>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</si>
  <si>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</si>
  <si>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</si>
  <si>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</si>
  <si>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</si>
  <si>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</si>
  <si>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</si>
  <si>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</si>
  <si>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</si>
  <si>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</si>
  <si>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</si>
  <si>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</si>
  <si>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</si>
  <si>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</si>
  <si>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</si>
  <si>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</si>
  <si>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</si>
  <si>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</si>
  <si>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</si>
  <si>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</si>
  <si>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</si>
  <si>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</si>
  <si>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</si>
  <si>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</si>
  <si>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</si>
  <si>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</si>
  <si>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</si>
  <si>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</si>
  <si>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</si>
  <si>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</si>
  <si>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</si>
  <si>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</si>
  <si>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</si>
  <si>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</si>
  <si>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</si>
  <si>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</si>
  <si>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</si>
  <si>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</si>
  <si>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</si>
  <si>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</si>
  <si>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</si>
  <si>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</si>
  <si>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</si>
  <si>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</si>
  <si>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</si>
  <si>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</si>
  <si>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</si>
  <si>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</si>
  <si>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</si>
  <si>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</si>
  <si>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</si>
  <si>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</si>
  <si>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</si>
  <si>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</si>
  <si>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</si>
  <si>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</si>
  <si>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</si>
  <si>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</si>
  <si>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</si>
  <si>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</si>
  <si>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</si>
  <si>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</si>
  <si>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</si>
  <si>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</si>
  <si>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</si>
  <si>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</si>
  <si>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</si>
  <si>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</si>
  <si>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</si>
  <si>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</si>
  <si>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</si>
  <si>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</si>
  <si>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</si>
  <si>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</si>
  <si>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</si>
  <si>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</si>
  <si>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</si>
  <si>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</si>
  <si>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</si>
  <si>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</si>
  <si>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</si>
  <si>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</si>
  <si>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</si>
  <si>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</si>
  <si>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</si>
  <si>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</si>
  <si>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</si>
  <si>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</si>
  <si>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</si>
  <si>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</si>
  <si>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</si>
  <si>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</si>
  <si>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</si>
  <si>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</si>
  <si>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</si>
  <si>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</si>
  <si>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</si>
  <si>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</si>
  <si>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</si>
  <si>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</si>
  <si>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</si>
  <si>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</si>
  <si>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</si>
  <si>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</si>
  <si>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</si>
  <si>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</si>
  <si>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</si>
  <si>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</si>
  <si>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</si>
  <si>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</si>
  <si>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</si>
  <si>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</si>
  <si>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</si>
  <si>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</si>
  <si>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</si>
  <si>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</si>
  <si>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</si>
  <si>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</si>
  <si>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</si>
  <si>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</si>
  <si>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</si>
  <si>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</si>
  <si>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</si>
  <si>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</si>
  <si>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</si>
  <si>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</si>
  <si>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</si>
  <si>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</si>
  <si>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</si>
  <si>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</si>
  <si>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</si>
  <si>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</si>
  <si>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</si>
  <si>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</si>
  <si>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</si>
  <si>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</si>
  <si>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</si>
  <si>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</si>
  <si>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</si>
  <si>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</si>
  <si>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</si>
  <si>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</si>
  <si>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</si>
  <si>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</si>
  <si>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</si>
  <si>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</si>
  <si>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</si>
  <si>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</si>
  <si>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</si>
  <si>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</si>
  <si>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</si>
  <si>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</si>
  <si>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</si>
  <si>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</si>
  <si>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</si>
  <si>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</si>
  <si>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</si>
  <si>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</si>
  <si>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</si>
  <si>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</si>
  <si>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</si>
  <si>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</si>
  <si>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</si>
  <si>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</si>
  <si>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</si>
  <si>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</si>
  <si>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</si>
  <si>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</si>
  <si>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</si>
  <si>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</si>
  <si>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</si>
  <si>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</si>
  <si>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</si>
  <si>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</si>
  <si>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</si>
  <si>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</si>
  <si>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</si>
  <si>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</si>
  <si>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</si>
  <si>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</si>
  <si>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</si>
  <si>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</si>
  <si>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</si>
  <si>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</si>
  <si>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</si>
  <si>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</si>
  <si>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</si>
  <si>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</si>
  <si>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</si>
  <si>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</si>
  <si>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</si>
  <si>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</si>
  <si>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</si>
  <si>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</si>
  <si>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</si>
  <si>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</si>
  <si>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</si>
  <si>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</si>
  <si>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</si>
  <si>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</si>
  <si>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</si>
  <si>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</si>
  <si>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</si>
  <si>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</si>
  <si>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</si>
  <si>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</si>
  <si>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</si>
  <si>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</si>
  <si>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</si>
  <si>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</si>
  <si>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</si>
  <si>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</si>
  <si>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</si>
  <si>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</si>
  <si>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</si>
  <si>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</si>
  <si>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</si>
  <si>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</si>
  <si>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</si>
  <si>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</si>
  <si>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</si>
  <si>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</si>
  <si>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</si>
  <si>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</si>
  <si>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</si>
  <si>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</si>
  <si>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</si>
  <si>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</si>
  <si>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</si>
  <si>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</si>
  <si>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</si>
  <si>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</si>
  <si>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</si>
  <si>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</si>
  <si>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</si>
  <si>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</si>
  <si>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</si>
  <si>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</si>
  <si>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</si>
  <si>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</si>
  <si>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</si>
  <si>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</si>
  <si>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</si>
  <si>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</si>
  <si>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</si>
  <si>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</si>
  <si>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</si>
  <si>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</si>
  <si>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</si>
  <si>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</si>
  <si>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</si>
  <si>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</si>
  <si>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</si>
  <si>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</si>
  <si>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</si>
  <si>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</si>
  <si>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</si>
  <si>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</si>
  <si>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</si>
  <si>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</si>
  <si>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</si>
  <si>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</si>
  <si>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</si>
  <si>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</si>
  <si>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</si>
  <si>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</si>
  <si>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</si>
  <si>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</si>
  <si>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</si>
  <si>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</si>
  <si>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</si>
  <si>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</si>
  <si>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</si>
  <si>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</si>
  <si>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</si>
  <si>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</si>
  <si>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</si>
  <si>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</si>
  <si>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</si>
  <si>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</si>
  <si>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</si>
  <si>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</si>
  <si>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</si>
  <si>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</si>
  <si>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</si>
  <si>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</si>
  <si>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</si>
  <si>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</si>
  <si>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</si>
  <si>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</si>
  <si>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</si>
  <si>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</si>
  <si>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</si>
  <si>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</si>
  <si>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</si>
  <si>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</si>
  <si>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</si>
  <si>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</si>
  <si>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</si>
  <si>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</si>
  <si>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</si>
  <si>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</si>
  <si>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</si>
  <si>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</si>
  <si>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</si>
  <si>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</si>
  <si>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</si>
  <si>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</si>
  <si>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</si>
  <si>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</si>
  <si>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</si>
  <si>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</si>
  <si>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</si>
  <si>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</si>
  <si>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</si>
  <si>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</si>
  <si>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</si>
  <si>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</si>
  <si>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</si>
  <si>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</si>
  <si>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</si>
  <si>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</si>
  <si>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</si>
  <si>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</si>
  <si>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</si>
  <si>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</si>
  <si>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</si>
  <si>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</si>
  <si>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</si>
  <si>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</si>
  <si>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</si>
  <si>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</si>
  <si>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</si>
  <si>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</si>
  <si>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</si>
  <si>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</si>
  <si>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</si>
  <si>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</si>
  <si>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</si>
  <si>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</si>
  <si>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</si>
  <si>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</si>
  <si>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</si>
  <si>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</si>
  <si>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</si>
  <si>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</si>
  <si>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</si>
  <si>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</si>
  <si>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</si>
  <si>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</si>
  <si>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</si>
  <si>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</si>
  <si>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</si>
  <si>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</si>
  <si>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</si>
  <si>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</si>
  <si>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</si>
  <si>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</si>
  <si>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</si>
  <si>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</si>
  <si>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</si>
  <si>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</si>
  <si>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</si>
  <si>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</si>
  <si>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</si>
  <si>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</si>
  <si>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</si>
  <si>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</si>
  <si>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</si>
  <si>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</si>
  <si>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</si>
  <si>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</si>
  <si>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</si>
  <si>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</si>
  <si>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</si>
  <si>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</si>
  <si>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</si>
  <si>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</si>
  <si>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</si>
  <si>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</si>
  <si>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</si>
  <si>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</si>
  <si>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</si>
  <si>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</si>
  <si>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</si>
  <si>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</si>
  <si>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</si>
  <si>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</si>
  <si>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</si>
  <si>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</si>
  <si>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</si>
  <si>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</si>
  <si>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</si>
  <si>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</si>
  <si>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</si>
  <si>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</si>
  <si>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</si>
  <si>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</si>
  <si>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</si>
  <si>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</si>
  <si>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</si>
  <si>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</si>
  <si>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</si>
  <si>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</si>
  <si>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</si>
  <si>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</si>
  <si>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</si>
  <si>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</si>
  <si>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</si>
  <si>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</si>
  <si>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</si>
  <si>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</si>
  <si>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</si>
  <si>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</si>
  <si>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</si>
  <si>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</si>
  <si>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</si>
  <si>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</si>
  <si>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</si>
  <si>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</si>
  <si>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</si>
  <si>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</si>
  <si>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</si>
  <si>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</si>
  <si>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</si>
  <si>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</si>
  <si>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</si>
  <si>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</si>
  <si>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</si>
  <si>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</si>
  <si>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</si>
  <si>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</si>
  <si>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</si>
  <si>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</si>
  <si>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</si>
  <si>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</si>
  <si>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</si>
  <si>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</si>
  <si>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</si>
  <si>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</si>
  <si>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</si>
  <si>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</si>
  <si>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</si>
  <si>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</si>
  <si>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</si>
  <si>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</si>
  <si>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</si>
  <si>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</si>
  <si>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</si>
  <si>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</si>
  <si>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</si>
  <si>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</si>
  <si>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</si>
  <si>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</si>
  <si>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</si>
  <si>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</si>
  <si>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</si>
  <si>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</si>
  <si>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</si>
  <si>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</si>
  <si>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</si>
  <si>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</si>
  <si>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</si>
  <si>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</si>
  <si>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</si>
  <si>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</si>
  <si>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</si>
  <si>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</si>
  <si>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</si>
  <si>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</si>
  <si>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</si>
  <si>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</si>
  <si>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</si>
  <si>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</si>
  <si>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</si>
  <si>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</si>
  <si>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</si>
  <si>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</si>
  <si>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</si>
  <si>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</si>
  <si>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</si>
  <si>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</si>
  <si>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</si>
  <si>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</si>
  <si>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</si>
  <si>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</si>
  <si>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</si>
  <si>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</si>
  <si>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</si>
  <si>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</si>
  <si>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</si>
  <si>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</si>
  <si>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</si>
  <si>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</si>
  <si>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</si>
  <si>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</si>
  <si>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</si>
  <si>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</si>
  <si>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</si>
  <si>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</si>
  <si>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</si>
  <si>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</si>
  <si>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</si>
  <si>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</si>
  <si>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</si>
  <si>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</si>
  <si>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</si>
  <si>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</si>
  <si>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</si>
  <si>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</si>
  <si>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</si>
  <si>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</si>
  <si>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</si>
  <si>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</si>
  <si>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</si>
  <si>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</si>
  <si>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</si>
  <si>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</si>
  <si>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</si>
  <si>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</si>
  <si>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</si>
  <si>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</si>
  <si>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</si>
  <si>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</si>
  <si>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</si>
  <si>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</si>
  <si>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</si>
  <si>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</si>
  <si>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</si>
  <si>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</si>
  <si>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</si>
  <si>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</si>
  <si>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</si>
  <si>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</si>
  <si>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</si>
  <si>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</si>
  <si>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</si>
  <si>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</si>
  <si>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</si>
  <si>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</si>
  <si>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</si>
  <si>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</si>
  <si>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</si>
  <si>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</si>
  <si>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</si>
  <si>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</si>
  <si>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</si>
  <si>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</si>
  <si>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</si>
  <si>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</si>
  <si>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</si>
  <si>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</si>
  <si>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</si>
  <si>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</si>
  <si>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</si>
  <si>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</si>
  <si>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</si>
  <si>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</si>
  <si>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</si>
  <si>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</si>
  <si>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</si>
  <si>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</si>
  <si>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</si>
  <si>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</si>
  <si>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</si>
  <si>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</si>
  <si>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</si>
  <si>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</si>
  <si>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</si>
  <si>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</si>
  <si>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</si>
  <si>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</si>
  <si>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</si>
  <si>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</si>
  <si>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</si>
  <si>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</si>
  <si>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</si>
  <si>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</si>
  <si>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</si>
  <si>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</si>
  <si>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</si>
  <si>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</si>
  <si>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</si>
  <si>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</si>
  <si>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</si>
  <si>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</si>
  <si>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</si>
  <si>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</si>
  <si>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</si>
  <si>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</si>
  <si>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</si>
  <si>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</si>
  <si>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</si>
  <si>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</si>
  <si>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</si>
  <si>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</si>
  <si>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</si>
  <si>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</si>
  <si>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</si>
  <si>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</si>
  <si>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</si>
  <si>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</si>
  <si>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</si>
  <si>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</si>
  <si>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</si>
  <si>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</si>
  <si>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</si>
  <si>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</si>
  <si>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</si>
  <si>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</si>
  <si>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</si>
  <si>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</si>
  <si>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</si>
  <si>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</si>
  <si>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</si>
  <si>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</si>
  <si>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</si>
  <si>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</si>
  <si>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</si>
  <si>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</si>
  <si>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</si>
  <si>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</si>
  <si>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</si>
  <si>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</si>
  <si>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</si>
  <si>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</si>
  <si>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</si>
  <si>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</si>
  <si>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</si>
  <si>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</si>
  <si>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</si>
  <si>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</si>
  <si>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</si>
  <si>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</si>
  <si>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</si>
  <si>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</si>
  <si>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</si>
  <si>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</si>
  <si>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</si>
  <si>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</si>
  <si>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</si>
  <si>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</si>
  <si>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</si>
  <si>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</si>
  <si>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</si>
  <si>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</si>
  <si>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</si>
  <si>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</si>
  <si>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</si>
  <si>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</si>
  <si>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</si>
  <si>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</si>
  <si>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</si>
  <si>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</si>
  <si>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</si>
  <si>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</si>
  <si>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</si>
  <si>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</si>
  <si>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</si>
  <si>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</si>
  <si>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</si>
  <si>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</si>
  <si>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</si>
  <si>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</si>
  <si>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</si>
  <si>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</si>
  <si>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</si>
  <si>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</si>
  <si>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</si>
  <si>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</si>
  <si>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</si>
  <si>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</si>
  <si>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</si>
  <si>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</si>
  <si>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</si>
  <si>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</si>
  <si>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</si>
  <si>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</si>
  <si>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</si>
  <si>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</si>
  <si>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</si>
  <si>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</si>
  <si>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</si>
  <si>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</si>
  <si>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</si>
  <si>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</si>
  <si>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</si>
  <si>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</si>
  <si>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</si>
  <si>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</si>
  <si>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</si>
  <si>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</si>
  <si>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</si>
  <si>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</si>
  <si>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</si>
  <si>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</si>
  <si>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</si>
  <si>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</si>
  <si>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</si>
  <si>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</si>
  <si>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</si>
  <si>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</si>
  <si>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</si>
  <si>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</si>
  <si>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</si>
  <si>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</si>
  <si>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</si>
  <si>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</si>
  <si>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</si>
  <si>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</si>
  <si>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</si>
  <si>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</si>
  <si>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</si>
  <si>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</si>
  <si>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</si>
  <si>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</si>
  <si>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</si>
  <si>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</si>
  <si>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</si>
  <si>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</si>
  <si>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</si>
  <si>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</si>
  <si>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</si>
  <si>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</si>
  <si>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</si>
  <si>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</si>
  <si>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</si>
  <si>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</si>
  <si>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</si>
  <si>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</si>
  <si>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</si>
  <si>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</si>
  <si>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</si>
  <si>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</si>
  <si>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</si>
  <si>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</si>
  <si>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</si>
  <si>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</si>
  <si>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</si>
  <si>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</si>
  <si>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</si>
  <si>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</si>
  <si>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</si>
  <si>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</si>
  <si>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</si>
  <si>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</si>
  <si>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</si>
  <si>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</si>
  <si>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</si>
  <si>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</si>
  <si>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</si>
  <si>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</si>
  <si>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</si>
  <si>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</si>
  <si>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</si>
  <si>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</si>
  <si>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</si>
  <si>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</si>
  <si>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</si>
  <si>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</si>
  <si>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</si>
  <si>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</si>
  <si>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</si>
  <si>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</si>
  <si>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</si>
  <si>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</si>
  <si>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</si>
  <si>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</si>
  <si>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</si>
  <si>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</si>
  <si>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</si>
  <si>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</si>
  <si>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</si>
  <si>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</si>
  <si>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</si>
  <si>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</si>
  <si>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</si>
  <si>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</si>
  <si>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</si>
  <si>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</si>
  <si>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</si>
  <si>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</si>
  <si>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</si>
  <si>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</si>
  <si>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</si>
  <si>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</si>
  <si>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</si>
  <si>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</si>
  <si>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</si>
  <si>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</si>
  <si>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</si>
  <si>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</si>
  <si>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</si>
  <si>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</si>
  <si>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</si>
  <si>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</si>
  <si>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</si>
  <si>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</si>
  <si>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</si>
  <si>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</si>
  <si>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</si>
  <si>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</si>
  <si>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</si>
  <si>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</si>
  <si>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</si>
  <si>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</si>
  <si>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</si>
  <si>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</si>
  <si>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</si>
  <si>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</si>
  <si>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</si>
  <si>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</si>
  <si>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</si>
  <si>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</si>
  <si>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</si>
  <si>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</si>
  <si>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</si>
  <si>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</si>
  <si>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</si>
  <si>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</si>
  <si>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</si>
  <si>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</si>
  <si>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</si>
  <si>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</si>
  <si>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</si>
  <si>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</si>
  <si>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</si>
  <si>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</si>
  <si>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</si>
  <si>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</si>
  <si>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</si>
  <si>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</si>
  <si>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</si>
  <si>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</si>
  <si>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</si>
  <si>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</si>
  <si>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</si>
  <si>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</si>
  <si>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</si>
  <si>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</si>
  <si>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</si>
  <si>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</si>
  <si>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</si>
  <si>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</si>
  <si>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</si>
  <si>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</si>
  <si>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</si>
  <si>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</si>
  <si>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</si>
  <si>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</si>
  <si>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</si>
  <si>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</si>
  <si>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</si>
  <si>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</si>
  <si>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</si>
  <si>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</si>
  <si>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</si>
  <si>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</si>
  <si>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</si>
  <si>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</si>
  <si>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</si>
  <si>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</si>
  <si>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</si>
  <si>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</si>
  <si>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</si>
  <si>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</si>
  <si>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</si>
  <si>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</si>
  <si>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</si>
  <si>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</si>
  <si>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</si>
  <si>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</si>
  <si>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</si>
  <si>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</si>
  <si>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</si>
  <si>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</si>
  <si>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</si>
  <si>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</si>
  <si>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</si>
  <si>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</si>
  <si>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</si>
  <si>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</si>
  <si>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</si>
  <si>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</si>
  <si>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</si>
  <si>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</si>
  <si>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</si>
  <si>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</si>
  <si>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</si>
  <si>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</si>
  <si>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</si>
  <si>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</si>
  <si>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</si>
  <si>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</si>
  <si>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</si>
  <si>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</si>
  <si>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</si>
  <si>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</si>
  <si>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</si>
  <si>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</si>
  <si>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</si>
  <si>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</si>
  <si>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</si>
  <si>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</si>
  <si>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</si>
  <si>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</si>
  <si>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</si>
  <si>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</si>
  <si>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</si>
  <si>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</si>
  <si>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</si>
  <si>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</si>
  <si>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</si>
  <si>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</si>
  <si>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</si>
  <si>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</si>
  <si>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</si>
  <si>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</si>
  <si>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</si>
  <si>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</si>
  <si>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</si>
  <si>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</si>
  <si>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</si>
  <si>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</si>
  <si>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</si>
  <si>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</si>
  <si>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</si>
  <si>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</si>
  <si>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</si>
  <si>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</si>
  <si>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</si>
  <si>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</si>
  <si>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</si>
  <si>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</si>
  <si>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</si>
  <si>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</si>
  <si>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</si>
  <si>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</si>
  <si>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</si>
  <si>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</si>
  <si>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</si>
  <si>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</si>
  <si>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</si>
  <si>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</si>
  <si>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</si>
  <si>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</si>
  <si>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</si>
  <si>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</si>
  <si>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</si>
  <si>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</si>
  <si>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</si>
  <si>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</si>
  <si>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</si>
  <si>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</si>
  <si>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</si>
  <si>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</si>
  <si>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</si>
  <si>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</si>
  <si>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</si>
  <si>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</si>
  <si>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</si>
  <si>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</si>
  <si>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</si>
  <si>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</si>
  <si>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</si>
  <si>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</si>
  <si>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</si>
  <si>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</si>
  <si>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</si>
  <si>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</si>
  <si>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</si>
  <si>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</si>
  <si>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</si>
  <si>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</si>
  <si>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</si>
  <si>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</si>
  <si>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</si>
  <si>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</si>
  <si>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</si>
  <si>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</si>
  <si>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</si>
  <si>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</si>
  <si>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</si>
  <si>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</si>
  <si>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</si>
  <si>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</si>
  <si>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</si>
  <si>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</si>
  <si>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</si>
  <si>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</si>
  <si>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</si>
  <si>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</si>
  <si>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</si>
  <si>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</si>
  <si>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</si>
  <si>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</si>
  <si>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</si>
  <si>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</si>
  <si>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</si>
  <si>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</si>
  <si>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</si>
  <si>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</si>
  <si>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</si>
  <si>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</si>
  <si>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</si>
  <si>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</si>
  <si>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</si>
  <si>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</si>
  <si>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</si>
  <si>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</si>
  <si>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</si>
  <si>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</si>
  <si>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</si>
  <si>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</si>
  <si>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</si>
  <si>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</si>
  <si>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</si>
  <si>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</si>
  <si>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</si>
  <si>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</si>
  <si>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</si>
  <si>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</si>
  <si>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</si>
  <si>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</si>
  <si>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</si>
  <si>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</si>
  <si>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</si>
  <si>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</si>
  <si>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</si>
  <si>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</si>
  <si>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</si>
  <si>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</si>
  <si>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</si>
  <si>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</si>
  <si>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</si>
  <si>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</si>
  <si>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</si>
  <si>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</si>
  <si>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</si>
  <si>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</si>
  <si>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</si>
  <si>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</si>
  <si>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</si>
  <si>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</si>
  <si>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</si>
  <si>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</si>
  <si>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</si>
  <si>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</si>
  <si>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Brindar atención a niños y niñas de seis (06) años, apoyar a las familias en desarrollo que tiene mujeres gestantes, madres lactantes y niños y niñas menores de dos (02) años, de familias con vulnerabilidad ecónomica, social, cultural, nutricional y psicoafectiva a través de los Hogares Comunitarios de Bienestar (HCB) Modalidad 0-7 y FAMI.</t>
  </si>
  <si>
    <t>Brindar atención a niños y niñas entre seis (06) meses y hasta seis (06) años de edad en el Hogar Infantil dando prioridad a los niños y niñas pertenecientes a los niveles I y II del Sisben.</t>
  </si>
  <si>
    <t>176</t>
  </si>
  <si>
    <t xml:space="preserve">Atender integralmente a la primera infancia en el marco de la estrategia "De Cero A Siempre", de conformidad con las directrices, lineamientos y estándares establecidos por el ICBF, así como regular las relaciones entre las partes derivadas de la entrega </t>
  </si>
  <si>
    <t>162</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</si>
  <si>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responsabilidad dicha atención.</t>
  </si>
  <si>
    <t>296</t>
  </si>
  <si>
    <t>Atender a los niños y niñas menos de 5 años o hasta su ingreso al grado de transición, y a mujeres gestantes y en periodo de lactancia en los servicios de eduación inicial y cuidado, con el fin de promover el desarrollo integral de la primera infancia con calidad, de conformidad con los lineamientos, las directrices y parámetros establecidos por el ICBF.</t>
  </si>
  <si>
    <t>347A</t>
  </si>
  <si>
    <t>Prestar el servicio de atención, educación inicial y cuidado a niños y niñas menores de cinco (05) años o hasta su ingreso al grado de transición, y a mujeres gestantes y madres en periodo de lactancia con calidad, de conformidad con los lineamientos, manual operativo, las directrices, parámetros y estándares establecidos por el ICBF, en el marco de la estrategia de atención integral "De Cero A Siempre".</t>
  </si>
  <si>
    <t>443</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</si>
  <si>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</si>
  <si>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440</t>
  </si>
  <si>
    <t>Prestar el servicio de educación inicial en el marco de la atención integral a las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desarrollo infantil en medio familiar y centro de desarrollo infantil.</t>
  </si>
  <si>
    <t>291</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</si>
  <si>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el servicio de desarrollo infantil en medio familiar.</t>
  </si>
  <si>
    <t>389</t>
  </si>
  <si>
    <t>362</t>
  </si>
  <si>
    <t>Prestar el servicio de educación inicial en el marco de la atención integral a mujeres gestantes, niñas y niños menores de cinco (05) años o hasta su ingreso al grado de transición, en conformidad con los manuales operativos de las modalidades y directrices establecidas por el ICBF, en armonia con la politica de estado para el desarrolo integral de la primera infancia "De Cero A Siempre", en los servicios de centros de desarrollo infantil y desarrollo infantil en medio familiar.</t>
  </si>
  <si>
    <t>204</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</si>
  <si>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</si>
  <si>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183</t>
  </si>
  <si>
    <t>208</t>
  </si>
  <si>
    <t>199</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</si>
  <si>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</si>
  <si>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en conformidad con el manual operativo de la modalidad institucional y familiar y las directrices establecidas por el ICBF, en armonia con la política de estado para el desarrollo integral de la primera infancia "De Cero A Siempre".</t>
  </si>
  <si>
    <t>0865</t>
  </si>
  <si>
    <t>254</t>
  </si>
  <si>
    <t>0740</t>
  </si>
  <si>
    <t>391</t>
  </si>
  <si>
    <t>La atención se prestara en Centros de Desarrollo Infantil modalidad institucional con arriendos y sin arriendos y familiar en las unidades de atención de jurisdicción del centro zonal del Carmen de Bolívar de la Regional Bolívar del instituto colombiano de Bienestar Familiar. Teniendo en cuenta el valor de la canasta de referencia establecida en los documentos técnicos-operativos de la modalidad, en desarrollo del presente contrato de 2.487 cupos comprendidos entre mujeres gestantes, madres lactantes, niños y niñas menores de 5 años y/o hasta su ingreso al sistema educativo, de acuerdo con los criterios de focalización definidos por el ICBF en dichos documentos.</t>
  </si>
  <si>
    <t>47/26/08/23</t>
  </si>
  <si>
    <t>47/26/06/001</t>
  </si>
  <si>
    <t>47/26/07/023</t>
  </si>
  <si>
    <t>47/26/05/210</t>
  </si>
  <si>
    <t>MMB-001-2009</t>
  </si>
  <si>
    <t>AUNAR ESFUERZO PARA PRESTAR LOS SERVICIOS A 150 NIÑOS Y NIÑAS PARA LA ATENCION INTEGRAL EN EDUCACION Y CUIDADO DE LA PRIMERA INFANCIA EN EL MUNICIPIO DE MARGARITA BOLIVAR, MODALIDAD ATENCION EN EL ENTORNO FAMILIAR DE LAS ZONAS RURALES Y CABECERA MUNICIPAL QUE POR SU SITUACION GEOGRAFICA NO PUEDEN ACCEDER A UN CENTRO INFANTIL DIARIAMENTE Y CONFORME A LOS LINEAMIENTOS ESTABLECIDOS EN LOS ESTUDIOS DE ANEXO 01 AL PRESENTE CONVENIO, Y QUE HACE PARTE INTEGRAL DEL MISMO.</t>
  </si>
  <si>
    <t>AUNAR ESFUERZOS PARA LA ATENCION INTEGRAL DE NIÑOS Y NIÑAS DE PRIMERA INFANCIA EN EL MUNICIPIO DE SAN FERNANDO BOLIVAR, MODALIDAD ATENCION EN EL ENTORNO FAMILIAR DE LAS ZONAS RURALES Y CABECERA MUNICIPAL QUE POR SU SITUACION GEOGRAFICA NO PUEDEN ACCEDER A UN CENTRO INFANTIL DIARIAMENTE Y CONFORME A LOS LINEAMIENTOS ESTABLECIDOS EN EL ESTUDIO DE CONVENCIENCIA, ANEXO 01 AL PRESENTE CONVENIO, Y QUE HACE PARTE INTEGRAL DEL MISMO.</t>
  </si>
  <si>
    <t>090730</t>
  </si>
  <si>
    <t>09-09-01-03</t>
  </si>
  <si>
    <t>AUNAR ESFUERZO PARA PRESTAR LOS SERVICIOS A 150 NIÑOS Y NIÑAS PARA LA ATENCION INTEGRAL EN EDUCACION Y CUIDADO DE LA PRIMERA INFANCIA EN EL MUNICIPIO DE SAN ZENON MAGDALENA, MODALIDAD ATENCION EN EL ENTORNO FAMILIAR DE LAS ZONAS RURALES, QUE POR SU SITUACION GEOGRAFICA NO PUEDEN ACCEDER A UN CENTRO INFANTIL DIARIAMENTE Y CONFORME A LOS LINEAMIENTOS ESTABLECIDOS EN LOS ESTUDIOS DE ANEXO 01 AL PRESENTE CONVENIO, Y QUE HACE PARTE INTEGRAL DEL MISMO.</t>
  </si>
  <si>
    <t>ALCALDIA MUNICIPIO SAN FERNANDO BOLIVAR</t>
  </si>
  <si>
    <t>ALCALDIA MUNICIPIO MARGARITA BOLIVAR</t>
  </si>
  <si>
    <t>ALCALDIA MUNICIPIO SAN ZANON MAGDALENA</t>
  </si>
  <si>
    <t>ICBF - RIGIONAL BOLIVAR</t>
  </si>
  <si>
    <t>ICBF - REGIONAL MAGDALENA</t>
  </si>
  <si>
    <t>AUGUSTO RAFAEL OSPINO MOLINA</t>
  </si>
  <si>
    <t>ICBF - RIGIONAL ATLANTICO</t>
  </si>
  <si>
    <t>2021-13-10000263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</si>
  <si>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</si>
  <si>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cvisionfutura@gmail.com</t>
  </si>
  <si>
    <t>3218319299</t>
  </si>
  <si>
    <t>Calle 13A #19-34 Plato Magd</t>
  </si>
  <si>
    <t>Calle 16A No. 16 - 06 Segundo Piso Apto 1 - Santa Marta Magdalena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</si>
</sst>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9" zoomScale="85" zoomScaleNormal="85" zoomScaleSheetLayoutView="40" zoomScalePageLayoutView="40" workbookViewId="0">
      <selection activeCell="K59" sqref="K5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2724</v>
      </c>
      <c r="D15" s="35"/>
      <c r="E15" s="35"/>
      <c r="F15" s="5"/>
      <c r="G15" s="32" t="s">
        <v>1168</v>
      </c>
      <c r="H15" s="103" t="s">
        <v>208</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819006455</v>
      </c>
      <c r="C20" s="5"/>
      <c r="D20" s="73"/>
      <c r="E20" s="5"/>
      <c r="F20" s="5"/>
      <c r="G20" s="5"/>
      <c r="H20" s="186"/>
      <c r="I20" s="149" t="s">
        <v>208</v>
      </c>
      <c r="J20" s="150" t="s">
        <v>229</v>
      </c>
      <c r="K20" s="151">
        <v>4083078569</v>
      </c>
      <c r="L20" s="152"/>
      <c r="M20" s="152">
        <v>44561</v>
      </c>
      <c r="N20" s="135">
        <f>+(M20-L20)/30</f>
        <v>1485.3666666666666</v>
      </c>
      <c r="O20" s="138"/>
      <c r="U20" s="134"/>
      <c r="V20" s="105">
        <f ca="1">NOW()</f>
        <v>44193.550399189815</v>
      </c>
      <c r="W20" s="105">
        <f ca="1">NOW()</f>
        <v>44193.550399189815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CORPORACION VISION FUTURA</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2725</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2721</v>
      </c>
      <c r="C48" s="112" t="s">
        <v>31</v>
      </c>
      <c r="D48" s="110" t="s">
        <v>2710</v>
      </c>
      <c r="E48" s="145">
        <v>38386</v>
      </c>
      <c r="F48" s="145">
        <v>38717</v>
      </c>
      <c r="G48" s="160">
        <f>IF(AND(E48&lt;&gt;"",F48&lt;&gt;""),((F48-E48)/30),"")</f>
        <v>11.033333333333333</v>
      </c>
      <c r="H48" s="114" t="s">
        <v>2676</v>
      </c>
      <c r="I48" s="113" t="s">
        <v>711</v>
      </c>
      <c r="J48" s="113" t="s">
        <v>729</v>
      </c>
      <c r="K48" s="116">
        <v>110668080</v>
      </c>
      <c r="L48" s="115" t="s">
        <v>1148</v>
      </c>
      <c r="M48" s="117">
        <v>1</v>
      </c>
      <c r="N48" s="115" t="s">
        <v>27</v>
      </c>
      <c r="O48" s="115" t="s">
        <v>1148</v>
      </c>
      <c r="P48" s="78"/>
    </row>
    <row r="49" spans="1:16" s="6" customFormat="1" ht="24.75" customHeight="1" x14ac:dyDescent="0.3">
      <c r="A49" s="143">
        <v>2</v>
      </c>
      <c r="B49" s="122" t="s">
        <v>2721</v>
      </c>
      <c r="C49" s="112" t="s">
        <v>31</v>
      </c>
      <c r="D49" s="110" t="s">
        <v>2708</v>
      </c>
      <c r="E49" s="145">
        <v>38719</v>
      </c>
      <c r="F49" s="145">
        <v>39082</v>
      </c>
      <c r="G49" s="160">
        <f t="shared" ref="G49:G50" si="2">IF(AND(E49&lt;&gt;"",F49&lt;&gt;""),((F49-E49)/30),"")</f>
        <v>12.1</v>
      </c>
      <c r="H49" s="114" t="s">
        <v>2677</v>
      </c>
      <c r="I49" s="113" t="s">
        <v>711</v>
      </c>
      <c r="J49" s="113" t="s">
        <v>735</v>
      </c>
      <c r="K49" s="116">
        <v>80226582</v>
      </c>
      <c r="L49" s="115" t="s">
        <v>1148</v>
      </c>
      <c r="M49" s="117">
        <v>1</v>
      </c>
      <c r="N49" s="115" t="s">
        <v>27</v>
      </c>
      <c r="O49" s="115" t="s">
        <v>1148</v>
      </c>
      <c r="P49" s="78"/>
    </row>
    <row r="50" spans="1:16" s="6" customFormat="1" ht="24.75" customHeight="1" x14ac:dyDescent="0.3">
      <c r="A50" s="143">
        <v>3</v>
      </c>
      <c r="B50" s="122" t="s">
        <v>2721</v>
      </c>
      <c r="C50" s="112" t="s">
        <v>31</v>
      </c>
      <c r="D50" s="110" t="s">
        <v>2709</v>
      </c>
      <c r="E50" s="145">
        <v>39084</v>
      </c>
      <c r="F50" s="145">
        <v>39447</v>
      </c>
      <c r="G50" s="160">
        <f t="shared" si="2"/>
        <v>12.1</v>
      </c>
      <c r="H50" s="119" t="s">
        <v>2677</v>
      </c>
      <c r="I50" s="113" t="s">
        <v>711</v>
      </c>
      <c r="J50" s="113" t="s">
        <v>735</v>
      </c>
      <c r="K50" s="116">
        <v>140437046</v>
      </c>
      <c r="L50" s="115" t="s">
        <v>1148</v>
      </c>
      <c r="M50" s="117">
        <v>1</v>
      </c>
      <c r="N50" s="115" t="s">
        <v>27</v>
      </c>
      <c r="O50" s="115" t="s">
        <v>1148</v>
      </c>
      <c r="P50" s="78"/>
    </row>
    <row r="51" spans="1:16" s="6" customFormat="1" ht="24.75" customHeight="1" outlineLevel="1" x14ac:dyDescent="0.3">
      <c r="A51" s="143">
        <v>4</v>
      </c>
      <c r="B51" s="122" t="s">
        <v>2721</v>
      </c>
      <c r="C51" s="112" t="s">
        <v>31</v>
      </c>
      <c r="D51" s="110" t="s">
        <v>2707</v>
      </c>
      <c r="E51" s="145">
        <v>39449</v>
      </c>
      <c r="F51" s="145">
        <v>39813</v>
      </c>
      <c r="G51" s="160">
        <f t="shared" ref="G51:G107" si="3">IF(AND(E51&lt;&gt;"",F51&lt;&gt;""),((F51-E51)/30),"")</f>
        <v>12.133333333333333</v>
      </c>
      <c r="H51" s="119" t="s">
        <v>2677</v>
      </c>
      <c r="I51" s="113" t="s">
        <v>711</v>
      </c>
      <c r="J51" s="113" t="s">
        <v>735</v>
      </c>
      <c r="K51" s="116">
        <v>95497164</v>
      </c>
      <c r="L51" s="115" t="s">
        <v>1148</v>
      </c>
      <c r="M51" s="117">
        <v>1</v>
      </c>
      <c r="N51" s="115" t="s">
        <v>27</v>
      </c>
      <c r="O51" s="115" t="s">
        <v>1148</v>
      </c>
      <c r="P51" s="78"/>
    </row>
    <row r="52" spans="1:16" s="7" customFormat="1" ht="24.75" customHeight="1" outlineLevel="1" x14ac:dyDescent="0.3">
      <c r="A52" s="144">
        <v>5</v>
      </c>
      <c r="B52" s="122" t="s">
        <v>2717</v>
      </c>
      <c r="C52" s="112" t="s">
        <v>31</v>
      </c>
      <c r="D52" s="121" t="s">
        <v>2714</v>
      </c>
      <c r="E52" s="145">
        <v>40024</v>
      </c>
      <c r="F52" s="145">
        <v>40117</v>
      </c>
      <c r="G52" s="160">
        <f t="shared" si="3"/>
        <v>3.1</v>
      </c>
      <c r="H52" s="122" t="s">
        <v>2713</v>
      </c>
      <c r="I52" s="121" t="s">
        <v>208</v>
      </c>
      <c r="J52" s="121" t="s">
        <v>238</v>
      </c>
      <c r="K52" s="123">
        <v>191017245</v>
      </c>
      <c r="L52" s="124" t="s">
        <v>26</v>
      </c>
      <c r="M52" s="117">
        <v>0.5</v>
      </c>
      <c r="N52" s="124" t="s">
        <v>27</v>
      </c>
      <c r="O52" s="124" t="s">
        <v>1148</v>
      </c>
      <c r="P52" s="79"/>
    </row>
    <row r="53" spans="1:16" s="7" customFormat="1" ht="24.75" customHeight="1" outlineLevel="1" x14ac:dyDescent="0.3">
      <c r="A53" s="144">
        <v>6</v>
      </c>
      <c r="B53" s="122" t="s">
        <v>2718</v>
      </c>
      <c r="C53" s="112" t="s">
        <v>31</v>
      </c>
      <c r="D53" s="121" t="s">
        <v>2711</v>
      </c>
      <c r="E53" s="145">
        <v>40035</v>
      </c>
      <c r="F53" s="145">
        <v>40157</v>
      </c>
      <c r="G53" s="160">
        <f t="shared" si="3"/>
        <v>4.0666666666666664</v>
      </c>
      <c r="H53" s="122" t="s">
        <v>2712</v>
      </c>
      <c r="I53" s="121" t="s">
        <v>208</v>
      </c>
      <c r="J53" s="121" t="s">
        <v>228</v>
      </c>
      <c r="K53" s="123">
        <v>127896118</v>
      </c>
      <c r="L53" s="124" t="s">
        <v>26</v>
      </c>
      <c r="M53" s="117">
        <v>0.5</v>
      </c>
      <c r="N53" s="124" t="s">
        <v>27</v>
      </c>
      <c r="O53" s="124" t="s">
        <v>1148</v>
      </c>
      <c r="P53" s="79"/>
    </row>
    <row r="54" spans="1:16" s="7" customFormat="1" ht="24.75" customHeight="1" outlineLevel="1" x14ac:dyDescent="0.3">
      <c r="A54" s="144">
        <v>7</v>
      </c>
      <c r="B54" s="122" t="s">
        <v>2719</v>
      </c>
      <c r="C54" s="112" t="s">
        <v>31</v>
      </c>
      <c r="D54" s="121" t="s">
        <v>2715</v>
      </c>
      <c r="E54" s="145">
        <v>40057</v>
      </c>
      <c r="F54" s="145">
        <v>40148</v>
      </c>
      <c r="G54" s="160">
        <f t="shared" si="3"/>
        <v>3.0333333333333332</v>
      </c>
      <c r="H54" s="122" t="s">
        <v>2716</v>
      </c>
      <c r="I54" s="121" t="s">
        <v>711</v>
      </c>
      <c r="J54" s="121" t="s">
        <v>734</v>
      </c>
      <c r="K54" s="123">
        <v>120819931</v>
      </c>
      <c r="L54" s="124" t="s">
        <v>26</v>
      </c>
      <c r="M54" s="117">
        <v>0.5</v>
      </c>
      <c r="N54" s="124" t="s">
        <v>27</v>
      </c>
      <c r="O54" s="124" t="s">
        <v>1148</v>
      </c>
      <c r="P54" s="79"/>
    </row>
    <row r="55" spans="1:16" s="7" customFormat="1" ht="24.75" customHeight="1" outlineLevel="1" x14ac:dyDescent="0.3">
      <c r="A55" s="144">
        <v>8</v>
      </c>
      <c r="B55" s="122" t="s">
        <v>2721</v>
      </c>
      <c r="C55" s="112" t="s">
        <v>31</v>
      </c>
      <c r="D55" s="121" t="s">
        <v>2678</v>
      </c>
      <c r="E55" s="145">
        <v>41379</v>
      </c>
      <c r="F55" s="145">
        <v>41639</v>
      </c>
      <c r="G55" s="160">
        <f t="shared" si="3"/>
        <v>8.6666666666666661</v>
      </c>
      <c r="H55" s="122" t="s">
        <v>2679</v>
      </c>
      <c r="I55" s="121" t="s">
        <v>711</v>
      </c>
      <c r="J55" s="121" t="s">
        <v>729</v>
      </c>
      <c r="K55" s="123">
        <v>1293239745</v>
      </c>
      <c r="L55" s="124" t="s">
        <v>1148</v>
      </c>
      <c r="M55" s="117">
        <v>1</v>
      </c>
      <c r="N55" s="124" t="s">
        <v>27</v>
      </c>
      <c r="O55" s="124" t="s">
        <v>1148</v>
      </c>
      <c r="P55" s="79"/>
    </row>
    <row r="56" spans="1:16" s="7" customFormat="1" ht="24.75" customHeight="1" outlineLevel="1" x14ac:dyDescent="0.3">
      <c r="A56" s="144">
        <v>9</v>
      </c>
      <c r="B56" s="122" t="s">
        <v>2721</v>
      </c>
      <c r="C56" s="112" t="s">
        <v>31</v>
      </c>
      <c r="D56" s="121" t="s">
        <v>2680</v>
      </c>
      <c r="E56" s="145">
        <v>41661</v>
      </c>
      <c r="F56" s="145">
        <v>41942</v>
      </c>
      <c r="G56" s="160">
        <f t="shared" si="3"/>
        <v>9.3666666666666671</v>
      </c>
      <c r="H56" s="119" t="s">
        <v>2681</v>
      </c>
      <c r="I56" s="121" t="s">
        <v>711</v>
      </c>
      <c r="J56" s="121" t="s">
        <v>729</v>
      </c>
      <c r="K56" s="123">
        <v>1287486583</v>
      </c>
      <c r="L56" s="124" t="s">
        <v>1148</v>
      </c>
      <c r="M56" s="117">
        <v>1</v>
      </c>
      <c r="N56" s="124" t="s">
        <v>27</v>
      </c>
      <c r="O56" s="124" t="s">
        <v>26</v>
      </c>
      <c r="P56" s="79"/>
    </row>
    <row r="57" spans="1:16" s="7" customFormat="1" ht="24.75" customHeight="1" outlineLevel="1" x14ac:dyDescent="0.3">
      <c r="A57" s="144">
        <v>10</v>
      </c>
      <c r="B57" s="122" t="s">
        <v>2721</v>
      </c>
      <c r="C57" s="65" t="s">
        <v>31</v>
      </c>
      <c r="D57" s="121" t="s">
        <v>2703</v>
      </c>
      <c r="E57" s="145">
        <v>41942</v>
      </c>
      <c r="F57" s="145">
        <v>41988</v>
      </c>
      <c r="G57" s="160">
        <f t="shared" si="3"/>
        <v>1.5333333333333334</v>
      </c>
      <c r="H57" s="119" t="s">
        <v>2681</v>
      </c>
      <c r="I57" s="121" t="s">
        <v>711</v>
      </c>
      <c r="J57" s="121" t="s">
        <v>729</v>
      </c>
      <c r="K57" s="123">
        <v>205852468</v>
      </c>
      <c r="L57" s="124" t="s">
        <v>1148</v>
      </c>
      <c r="M57" s="117">
        <v>1</v>
      </c>
      <c r="N57" s="124" t="s">
        <v>27</v>
      </c>
      <c r="O57" s="124" t="s">
        <v>1148</v>
      </c>
      <c r="P57" s="79"/>
    </row>
    <row r="58" spans="1:16" s="7" customFormat="1" ht="24.75" customHeight="1" outlineLevel="1" x14ac:dyDescent="0.3">
      <c r="A58" s="144">
        <v>11</v>
      </c>
      <c r="B58" s="122" t="s">
        <v>2720</v>
      </c>
      <c r="C58" s="65" t="s">
        <v>31</v>
      </c>
      <c r="D58" s="121" t="s">
        <v>2705</v>
      </c>
      <c r="E58" s="145">
        <v>41934</v>
      </c>
      <c r="F58" s="145">
        <v>41988</v>
      </c>
      <c r="G58" s="160">
        <f t="shared" si="3"/>
        <v>1.8</v>
      </c>
      <c r="H58" s="119" t="s">
        <v>2706</v>
      </c>
      <c r="I58" s="121" t="s">
        <v>208</v>
      </c>
      <c r="J58" s="121" t="s">
        <v>222</v>
      </c>
      <c r="K58" s="118">
        <v>716023365</v>
      </c>
      <c r="L58" s="124" t="s">
        <v>1148</v>
      </c>
      <c r="M58" s="117">
        <v>1</v>
      </c>
      <c r="N58" s="124" t="s">
        <v>27</v>
      </c>
      <c r="O58" s="124" t="s">
        <v>1148</v>
      </c>
      <c r="P58" s="79"/>
    </row>
    <row r="59" spans="1:16" s="7" customFormat="1" ht="24.75" customHeight="1" outlineLevel="1" x14ac:dyDescent="0.3">
      <c r="A59" s="144">
        <v>12</v>
      </c>
      <c r="B59" s="122" t="s">
        <v>2721</v>
      </c>
      <c r="C59" s="65" t="s">
        <v>31</v>
      </c>
      <c r="D59" s="121" t="s">
        <v>2682</v>
      </c>
      <c r="E59" s="145">
        <v>42002</v>
      </c>
      <c r="F59" s="145">
        <v>42369</v>
      </c>
      <c r="G59" s="160">
        <f t="shared" si="3"/>
        <v>12.233333333333333</v>
      </c>
      <c r="H59" s="119" t="s">
        <v>2683</v>
      </c>
      <c r="I59" s="121" t="s">
        <v>711</v>
      </c>
      <c r="J59" s="121" t="s">
        <v>729</v>
      </c>
      <c r="K59" s="123">
        <v>2717621130</v>
      </c>
      <c r="L59" s="124" t="s">
        <v>26</v>
      </c>
      <c r="M59" s="117">
        <v>0.5</v>
      </c>
      <c r="N59" s="124" t="s">
        <v>27</v>
      </c>
      <c r="O59" s="124" t="s">
        <v>26</v>
      </c>
      <c r="P59" s="79"/>
    </row>
    <row r="60" spans="1:16" s="7" customFormat="1" ht="24.75" customHeight="1" outlineLevel="1" x14ac:dyDescent="0.3">
      <c r="A60" s="144">
        <v>13</v>
      </c>
      <c r="B60" s="122" t="s">
        <v>2720</v>
      </c>
      <c r="C60" s="65" t="s">
        <v>31</v>
      </c>
      <c r="D60" s="121" t="s">
        <v>2684</v>
      </c>
      <c r="E60" s="145">
        <v>42401</v>
      </c>
      <c r="F60" s="145">
        <v>42674</v>
      </c>
      <c r="G60" s="160">
        <f t="shared" si="3"/>
        <v>9.1</v>
      </c>
      <c r="H60" s="122" t="s">
        <v>2685</v>
      </c>
      <c r="I60" s="121" t="s">
        <v>208</v>
      </c>
      <c r="J60" s="121" t="s">
        <v>222</v>
      </c>
      <c r="K60" s="118">
        <v>721688328</v>
      </c>
      <c r="L60" s="124" t="s">
        <v>1148</v>
      </c>
      <c r="M60" s="117">
        <v>1</v>
      </c>
      <c r="N60" s="124" t="s">
        <v>27</v>
      </c>
      <c r="O60" s="124" t="s">
        <v>26</v>
      </c>
      <c r="P60" s="79"/>
    </row>
    <row r="61" spans="1:16" s="7" customFormat="1" ht="24.75" customHeight="1" outlineLevel="1" x14ac:dyDescent="0.3">
      <c r="A61" s="144">
        <v>14</v>
      </c>
      <c r="B61" s="122" t="s">
        <v>2720</v>
      </c>
      <c r="C61" s="65" t="s">
        <v>31</v>
      </c>
      <c r="D61" s="121" t="s">
        <v>2704</v>
      </c>
      <c r="E61" s="145">
        <v>42675</v>
      </c>
      <c r="F61" s="145">
        <v>42719</v>
      </c>
      <c r="G61" s="160">
        <f t="shared" si="3"/>
        <v>1.4666666666666666</v>
      </c>
      <c r="H61" s="122" t="s">
        <v>2685</v>
      </c>
      <c r="I61" s="121" t="s">
        <v>208</v>
      </c>
      <c r="J61" s="121" t="s">
        <v>222</v>
      </c>
      <c r="K61" s="118">
        <v>133749000</v>
      </c>
      <c r="L61" s="124" t="s">
        <v>1148</v>
      </c>
      <c r="M61" s="117">
        <v>1</v>
      </c>
      <c r="N61" s="124" t="s">
        <v>27</v>
      </c>
      <c r="O61" s="124" t="s">
        <v>1148</v>
      </c>
      <c r="P61" s="79"/>
    </row>
    <row r="62" spans="1:16" s="7" customFormat="1" ht="24.75" customHeight="1" outlineLevel="1" x14ac:dyDescent="0.3">
      <c r="A62" s="144">
        <v>15</v>
      </c>
      <c r="B62" s="122" t="s">
        <v>2720</v>
      </c>
      <c r="C62" s="124" t="s">
        <v>31</v>
      </c>
      <c r="D62" s="121" t="s">
        <v>2702</v>
      </c>
      <c r="E62" s="145">
        <v>42719</v>
      </c>
      <c r="F62" s="145">
        <v>43084</v>
      </c>
      <c r="G62" s="160">
        <f t="shared" si="3"/>
        <v>12.166666666666666</v>
      </c>
      <c r="H62" s="122" t="s">
        <v>2687</v>
      </c>
      <c r="I62" s="121" t="s">
        <v>208</v>
      </c>
      <c r="J62" s="121" t="s">
        <v>222</v>
      </c>
      <c r="K62" s="118">
        <v>1104196582</v>
      </c>
      <c r="L62" s="124" t="s">
        <v>1148</v>
      </c>
      <c r="M62" s="117">
        <v>1</v>
      </c>
      <c r="N62" s="124" t="s">
        <v>27</v>
      </c>
      <c r="O62" s="124" t="s">
        <v>1148</v>
      </c>
      <c r="P62" s="79"/>
    </row>
    <row r="63" spans="1:16" s="7" customFormat="1" ht="24.75" customHeight="1" outlineLevel="1" x14ac:dyDescent="0.3">
      <c r="A63" s="144">
        <v>16</v>
      </c>
      <c r="B63" s="122" t="s">
        <v>2720</v>
      </c>
      <c r="C63" s="124" t="s">
        <v>31</v>
      </c>
      <c r="D63" s="121" t="s">
        <v>2686</v>
      </c>
      <c r="E63" s="145">
        <v>43084</v>
      </c>
      <c r="F63" s="145">
        <v>43312</v>
      </c>
      <c r="G63" s="160">
        <f t="shared" si="3"/>
        <v>7.6</v>
      </c>
      <c r="H63" s="122" t="s">
        <v>2687</v>
      </c>
      <c r="I63" s="121" t="s">
        <v>208</v>
      </c>
      <c r="J63" s="121" t="s">
        <v>222</v>
      </c>
      <c r="K63" s="118">
        <v>1857332921</v>
      </c>
      <c r="L63" s="124" t="s">
        <v>1148</v>
      </c>
      <c r="M63" s="117">
        <v>1</v>
      </c>
      <c r="N63" s="124" t="s">
        <v>27</v>
      </c>
      <c r="O63" s="124" t="s">
        <v>26</v>
      </c>
      <c r="P63" s="79"/>
    </row>
    <row r="64" spans="1:16" s="7" customFormat="1" ht="24.75" customHeight="1" outlineLevel="1" x14ac:dyDescent="0.3">
      <c r="A64" s="144">
        <v>17</v>
      </c>
      <c r="B64" s="122" t="s">
        <v>2720</v>
      </c>
      <c r="C64" s="124" t="s">
        <v>31</v>
      </c>
      <c r="D64" s="121" t="s">
        <v>2688</v>
      </c>
      <c r="E64" s="145">
        <v>43085</v>
      </c>
      <c r="F64" s="145">
        <v>43404</v>
      </c>
      <c r="G64" s="160">
        <f t="shared" si="3"/>
        <v>10.633333333333333</v>
      </c>
      <c r="H64" s="122" t="s">
        <v>2689</v>
      </c>
      <c r="I64" s="121" t="s">
        <v>208</v>
      </c>
      <c r="J64" s="121" t="s">
        <v>229</v>
      </c>
      <c r="K64" s="118">
        <v>1348652561</v>
      </c>
      <c r="L64" s="124" t="s">
        <v>1148</v>
      </c>
      <c r="M64" s="117">
        <v>1</v>
      </c>
      <c r="N64" s="124" t="s">
        <v>27</v>
      </c>
      <c r="O64" s="124" t="s">
        <v>26</v>
      </c>
      <c r="P64" s="79"/>
    </row>
    <row r="65" spans="1:16" s="7" customFormat="1" ht="24.75" customHeight="1" outlineLevel="1" x14ac:dyDescent="0.3">
      <c r="A65" s="144">
        <v>18</v>
      </c>
      <c r="B65" s="122" t="s">
        <v>2720</v>
      </c>
      <c r="C65" s="124" t="s">
        <v>31</v>
      </c>
      <c r="D65" s="121" t="s">
        <v>2690</v>
      </c>
      <c r="E65" s="145">
        <v>43311</v>
      </c>
      <c r="F65" s="145">
        <v>43404</v>
      </c>
      <c r="G65" s="160">
        <f t="shared" si="3"/>
        <v>3.1</v>
      </c>
      <c r="H65" s="122" t="s">
        <v>2691</v>
      </c>
      <c r="I65" s="121" t="s">
        <v>208</v>
      </c>
      <c r="J65" s="121" t="s">
        <v>222</v>
      </c>
      <c r="K65" s="123">
        <v>908724219</v>
      </c>
      <c r="L65" s="124" t="s">
        <v>1148</v>
      </c>
      <c r="M65" s="117">
        <v>1</v>
      </c>
      <c r="N65" s="124" t="s">
        <v>27</v>
      </c>
      <c r="O65" s="124" t="s">
        <v>1148</v>
      </c>
      <c r="P65" s="79"/>
    </row>
    <row r="66" spans="1:16" s="7" customFormat="1" ht="24.75" customHeight="1" outlineLevel="1" x14ac:dyDescent="0.3">
      <c r="A66" s="144">
        <v>19</v>
      </c>
      <c r="B66" s="122" t="s">
        <v>2720</v>
      </c>
      <c r="C66" s="124" t="s">
        <v>31</v>
      </c>
      <c r="D66" s="121" t="s">
        <v>2692</v>
      </c>
      <c r="E66" s="145">
        <v>43404</v>
      </c>
      <c r="F66" s="145">
        <v>43434</v>
      </c>
      <c r="G66" s="160">
        <f t="shared" si="3"/>
        <v>1</v>
      </c>
      <c r="H66" s="122" t="s">
        <v>2691</v>
      </c>
      <c r="I66" s="121" t="s">
        <v>208</v>
      </c>
      <c r="J66" s="121" t="s">
        <v>222</v>
      </c>
      <c r="K66" s="123">
        <v>300460023</v>
      </c>
      <c r="L66" s="124" t="s">
        <v>1148</v>
      </c>
      <c r="M66" s="117">
        <v>1</v>
      </c>
      <c r="N66" s="124" t="s">
        <v>27</v>
      </c>
      <c r="O66" s="124" t="s">
        <v>1148</v>
      </c>
      <c r="P66" s="79"/>
    </row>
    <row r="67" spans="1:16" s="7" customFormat="1" ht="24.75" customHeight="1" outlineLevel="1" x14ac:dyDescent="0.3">
      <c r="A67" s="144">
        <v>20</v>
      </c>
      <c r="B67" s="122" t="s">
        <v>2720</v>
      </c>
      <c r="C67" s="124" t="s">
        <v>31</v>
      </c>
      <c r="D67" s="121" t="s">
        <v>2693</v>
      </c>
      <c r="E67" s="145">
        <v>43404</v>
      </c>
      <c r="F67" s="145">
        <v>43441</v>
      </c>
      <c r="G67" s="160">
        <f t="shared" si="3"/>
        <v>1.2333333333333334</v>
      </c>
      <c r="H67" s="122" t="s">
        <v>2694</v>
      </c>
      <c r="I67" s="121" t="s">
        <v>208</v>
      </c>
      <c r="J67" s="121" t="s">
        <v>229</v>
      </c>
      <c r="K67" s="123">
        <v>149193436</v>
      </c>
      <c r="L67" s="124" t="s">
        <v>1148</v>
      </c>
      <c r="M67" s="117">
        <v>1</v>
      </c>
      <c r="N67" s="124" t="s">
        <v>1151</v>
      </c>
      <c r="O67" s="124" t="s">
        <v>1148</v>
      </c>
      <c r="P67" s="79"/>
    </row>
    <row r="68" spans="1:16" s="7" customFormat="1" ht="24.75" customHeight="1" outlineLevel="1" x14ac:dyDescent="0.3">
      <c r="A68" s="144">
        <v>21</v>
      </c>
      <c r="B68" s="122" t="s">
        <v>2720</v>
      </c>
      <c r="C68" s="124" t="s">
        <v>31</v>
      </c>
      <c r="D68" s="121" t="s">
        <v>2695</v>
      </c>
      <c r="E68" s="145">
        <v>43493</v>
      </c>
      <c r="F68" s="145">
        <v>43822</v>
      </c>
      <c r="G68" s="160">
        <f t="shared" si="3"/>
        <v>10.966666666666667</v>
      </c>
      <c r="H68" s="122" t="s">
        <v>2696</v>
      </c>
      <c r="I68" s="121" t="s">
        <v>208</v>
      </c>
      <c r="J68" s="121" t="s">
        <v>222</v>
      </c>
      <c r="K68" s="123">
        <v>2513538542</v>
      </c>
      <c r="L68" s="124" t="s">
        <v>1148</v>
      </c>
      <c r="M68" s="117">
        <v>1</v>
      </c>
      <c r="N68" s="124" t="s">
        <v>1151</v>
      </c>
      <c r="O68" s="124" t="s">
        <v>1148</v>
      </c>
      <c r="P68" s="79"/>
    </row>
    <row r="69" spans="1:16" s="7" customFormat="1" ht="24.75" customHeight="1" outlineLevel="1" x14ac:dyDescent="0.3">
      <c r="A69" s="144">
        <v>22</v>
      </c>
      <c r="B69" s="122" t="s">
        <v>2720</v>
      </c>
      <c r="C69" s="124" t="s">
        <v>31</v>
      </c>
      <c r="D69" s="121" t="s">
        <v>2699</v>
      </c>
      <c r="E69" s="145">
        <v>43493</v>
      </c>
      <c r="F69" s="145">
        <v>43822</v>
      </c>
      <c r="G69" s="160">
        <f t="shared" si="3"/>
        <v>10.966666666666667</v>
      </c>
      <c r="H69" s="122" t="s">
        <v>2701</v>
      </c>
      <c r="I69" s="121" t="s">
        <v>208</v>
      </c>
      <c r="J69" s="121" t="s">
        <v>229</v>
      </c>
      <c r="K69" s="123">
        <v>1607731634</v>
      </c>
      <c r="L69" s="124" t="s">
        <v>1148</v>
      </c>
      <c r="M69" s="117">
        <v>1</v>
      </c>
      <c r="N69" s="124" t="s">
        <v>1151</v>
      </c>
      <c r="O69" s="124" t="s">
        <v>1148</v>
      </c>
      <c r="P69" s="79"/>
    </row>
    <row r="70" spans="1:16" s="7" customFormat="1" ht="24.75" customHeight="1" outlineLevel="1" x14ac:dyDescent="0.3">
      <c r="A70" s="144">
        <v>23</v>
      </c>
      <c r="B70" s="122" t="s">
        <v>2720</v>
      </c>
      <c r="C70" s="124" t="s">
        <v>31</v>
      </c>
      <c r="D70" s="121" t="s">
        <v>2697</v>
      </c>
      <c r="E70" s="145">
        <v>43885</v>
      </c>
      <c r="F70" s="145">
        <v>44196</v>
      </c>
      <c r="G70" s="160">
        <f t="shared" si="3"/>
        <v>10.366666666666667</v>
      </c>
      <c r="H70" s="122" t="s">
        <v>2700</v>
      </c>
      <c r="I70" s="121" t="s">
        <v>208</v>
      </c>
      <c r="J70" s="121" t="s">
        <v>229</v>
      </c>
      <c r="K70" s="66">
        <v>4136730108</v>
      </c>
      <c r="L70" s="124" t="s">
        <v>1148</v>
      </c>
      <c r="M70" s="117">
        <v>1</v>
      </c>
      <c r="N70" s="124" t="s">
        <v>1151</v>
      </c>
      <c r="O70" s="124" t="s">
        <v>1148</v>
      </c>
      <c r="P70" s="79"/>
    </row>
    <row r="71" spans="1:16" s="7" customFormat="1" ht="24.75" customHeight="1" outlineLevel="1" x14ac:dyDescent="0.3">
      <c r="A71" s="144">
        <v>24</v>
      </c>
      <c r="B71" s="122" t="s">
        <v>2723</v>
      </c>
      <c r="C71" s="124" t="s">
        <v>31</v>
      </c>
      <c r="D71" s="121" t="s">
        <v>2698</v>
      </c>
      <c r="E71" s="145">
        <v>43885</v>
      </c>
      <c r="F71" s="145">
        <v>44196</v>
      </c>
      <c r="G71" s="160">
        <f t="shared" si="3"/>
        <v>10.366666666666667</v>
      </c>
      <c r="H71" s="122" t="s">
        <v>2700</v>
      </c>
      <c r="I71" s="121" t="s">
        <v>163</v>
      </c>
      <c r="J71" s="121" t="s">
        <v>183</v>
      </c>
      <c r="K71" s="66">
        <v>2159648735</v>
      </c>
      <c r="L71" s="124" t="s">
        <v>1148</v>
      </c>
      <c r="M71" s="117">
        <v>1</v>
      </c>
      <c r="N71" s="124" t="s">
        <v>1151</v>
      </c>
      <c r="O71" s="124" t="s">
        <v>1148</v>
      </c>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2697</v>
      </c>
      <c r="E114" s="145">
        <v>43885</v>
      </c>
      <c r="F114" s="145">
        <v>44196</v>
      </c>
      <c r="G114" s="160">
        <f>IF(AND(E114&lt;&gt;"",F114&lt;&gt;""),((F114-E114)/30),"")</f>
        <v>10.366666666666667</v>
      </c>
      <c r="H114" s="122" t="s">
        <v>2700</v>
      </c>
      <c r="I114" s="121" t="s">
        <v>208</v>
      </c>
      <c r="J114" s="121" t="s">
        <v>229</v>
      </c>
      <c r="K114" s="123">
        <v>4136730108</v>
      </c>
      <c r="L114" s="100">
        <f>+IF(AND(K114&gt;0,O114="Ejecución"),(K114/877802)*Tabla28[[#This Row],[% participación]],IF(AND(K114&gt;0,O114&lt;&gt;"Ejecución"),"-",""))</f>
        <v>4712.6004588734131</v>
      </c>
      <c r="M114" s="124" t="s">
        <v>1148</v>
      </c>
      <c r="N114" s="173">
        <v>1</v>
      </c>
      <c r="O114" s="162" t="s">
        <v>1150</v>
      </c>
      <c r="P114" s="78"/>
    </row>
    <row r="115" spans="1:16" s="6" customFormat="1" ht="24.75" customHeight="1" x14ac:dyDescent="0.3">
      <c r="A115" s="143">
        <v>2</v>
      </c>
      <c r="B115" s="161" t="s">
        <v>2665</v>
      </c>
      <c r="C115" s="163" t="s">
        <v>31</v>
      </c>
      <c r="D115" s="63" t="s">
        <v>2698</v>
      </c>
      <c r="E115" s="145">
        <v>43885</v>
      </c>
      <c r="F115" s="145">
        <v>44196</v>
      </c>
      <c r="G115" s="160">
        <f t="shared" ref="G115:G116" si="4">IF(AND(E115&lt;&gt;"",F115&lt;&gt;""),((F115-E115)/30),"")</f>
        <v>10.366666666666667</v>
      </c>
      <c r="H115" s="64" t="s">
        <v>2700</v>
      </c>
      <c r="I115" s="63" t="s">
        <v>163</v>
      </c>
      <c r="J115" s="63" t="s">
        <v>183</v>
      </c>
      <c r="K115" s="68">
        <v>2159648735</v>
      </c>
      <c r="L115" s="100">
        <f>+IF(AND(K115&gt;0,O115="Ejecución"),(K115/877802)*Tabla28[[#This Row],[% participación]],IF(AND(K115&gt;0,O115&lt;&gt;"Ejecución"),"-",""))</f>
        <v>2460.2914267682236</v>
      </c>
      <c r="M115" s="65" t="s">
        <v>1148</v>
      </c>
      <c r="N115" s="173">
        <v>1</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122492357.06999999</v>
      </c>
      <c r="F185" s="92"/>
      <c r="G185" s="93"/>
      <c r="H185" s="88"/>
      <c r="I185" s="90" t="s">
        <v>2627</v>
      </c>
      <c r="J185" s="166">
        <f>+SUM(M179:M183)</f>
        <v>0.02</v>
      </c>
      <c r="K185" s="202" t="s">
        <v>2628</v>
      </c>
      <c r="L185" s="202"/>
      <c r="M185" s="94">
        <f>+J185*(SUM(K20:K35))</f>
        <v>81661571.379999995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41964</v>
      </c>
      <c r="D193" s="5"/>
      <c r="E193" s="126">
        <v>3001</v>
      </c>
      <c r="F193" s="5"/>
      <c r="G193" s="5"/>
      <c r="H193" s="147" t="s">
        <v>2722</v>
      </c>
      <c r="J193" s="5"/>
      <c r="K193" s="127">
        <v>38386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8" t="s">
        <v>2729</v>
      </c>
      <c r="J211" s="27" t="s">
        <v>2622</v>
      </c>
      <c r="K211" s="148" t="s">
        <v>2728</v>
      </c>
      <c r="L211" s="21"/>
      <c r="M211" s="21"/>
      <c r="N211" s="21"/>
      <c r="O211" s="8"/>
    </row>
    <row r="212" spans="1:15" x14ac:dyDescent="0.3">
      <c r="A212" s="9"/>
      <c r="B212" s="27" t="s">
        <v>2619</v>
      </c>
      <c r="C212" s="147"/>
      <c r="D212" s="21"/>
      <c r="G212" s="27" t="s">
        <v>2621</v>
      </c>
      <c r="H212" s="148" t="s">
        <v>2727</v>
      </c>
      <c r="J212" s="27" t="s">
        <v>2623</v>
      </c>
      <c r="K212" s="147" t="s">
        <v>2726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Cesar Caballero</cp:lastModifiedBy>
  <cp:lastPrinted>2020-11-20T15:12:35Z</cp:lastPrinted>
  <dcterms:created xsi:type="dcterms:W3CDTF">2020-10-14T21:57:42Z</dcterms:created>
  <dcterms:modified xsi:type="dcterms:W3CDTF">2020-12-28T18:12:42Z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