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invitaciones a ofertar\"/>
    </mc:Choice>
  </mc:AlternateContent>
  <xr:revisionPtr revIDLastSave="0" documentId="13_ncr:1_{C3440365-BABD-4302-80C7-F69D391650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<sst xmlns="http://schemas.openxmlformats.org/spreadsheetml/2006/main" count="3234" uniqueCount="2713">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</sst>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9" zoomScale="70" zoomScaleNormal="70"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235" t="str">
        <f>HYPERLINK("#MI_Oferente_Singular!A114","CAPACIDAD RESIDUAL")</f>
        <v>CAPACIDAD RESIDUAL</v>
      </c>
      <c r="F8" s="236"/>
      <c r="G8" s="237"/>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235" t="str">
        <f>HYPERLINK("#MI_Oferente_Singular!A162","TALENTO HUMANO")</f>
        <v>TALENTO HUMANO</v>
      </c>
      <c r="F9" s="236"/>
      <c r="G9" s="237"/>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235" t="str">
        <f>HYPERLINK("#MI_Oferente_Singular!F162","INFRAESTRUCTURA")</f>
        <v>INFRAESTRUCTURA</v>
      </c>
      <c r="F10" s="236"/>
      <c r="G10" s="237"/>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2" t="s">
        <v>2712</v>
      </c>
      <c r="D15" s="35"/>
      <c r="E15" s="35"/>
      <c r="F15" s="5"/>
      <c r="G15" s="32" t="s">
        <v>1168</v>
      </c>
      <c r="H15" s="164" t="s">
        <v>711</v>
      </c>
      <c r="I15" s="32" t="s">
        <v>2624</v>
      </c>
      <c r="J15" s="107" t="s">
        <v>2626</v>
      </c>
      <c r="L15" s="219" t="s">
        <v>8</v>
      </c>
      <c r="M15" s="219"/>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28" t="s">
        <v>11</v>
      </c>
      <c r="J19" s="129" t="s">
        <v>10</v>
      </c>
      <c r="K19" s="129" t="s">
        <v>2609</v>
      </c>
      <c r="L19" s="129" t="s">
        <v>1161</v>
      </c>
      <c r="M19" s="129" t="s">
        <v>1162</v>
      </c>
      <c r="N19" s="130" t="s">
        <v>2610</v>
      </c>
      <c r="O19" s="125"/>
      <c r="Q19" s="51"/>
      <c r="R19" s="51"/>
    </row>
    <row r="20" spans="1:23" ht="30" customHeight="1" x14ac:dyDescent="0.25">
      <c r="A20" s="9"/>
      <c r="B20" s="163">
        <v>819006346</v>
      </c>
      <c r="C20" s="5"/>
      <c r="D20" s="73"/>
      <c r="E20" s="5"/>
      <c r="F20" s="5"/>
      <c r="G20" s="5"/>
      <c r="H20" s="238"/>
      <c r="I20" s="112" t="s">
        <v>711</v>
      </c>
      <c r="J20" s="112" t="s">
        <v>713</v>
      </c>
      <c r="K20" s="165">
        <v>8075151589</v>
      </c>
      <c r="L20" s="166">
        <v>44197</v>
      </c>
      <c r="M20" s="166">
        <v>44561</v>
      </c>
      <c r="N20" s="123">
        <f>+(M20-L20)/30</f>
        <v>12.133333333333333</v>
      </c>
      <c r="O20" s="126"/>
      <c r="U20" s="122"/>
      <c r="V20" s="104">
        <f ca="1">NOW()</f>
        <v>44194.40732604167</v>
      </c>
      <c r="W20" s="104">
        <f ca="1">NOW()</f>
        <v>44194.40732604167</v>
      </c>
    </row>
    <row r="21" spans="1:23" ht="30" customHeight="1" outlineLevel="1" x14ac:dyDescent="0.25">
      <c r="A21" s="9"/>
      <c r="B21" s="71"/>
      <c r="C21" s="5"/>
      <c r="D21" s="5"/>
      <c r="E21" s="5"/>
      <c r="F21" s="5"/>
      <c r="G21" s="5"/>
      <c r="H21" s="70"/>
      <c r="I21" s="112"/>
      <c r="J21" s="112"/>
      <c r="K21" s="165"/>
      <c r="L21" s="166"/>
      <c r="M21" s="166"/>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7"/>
      <c r="I37" s="118"/>
      <c r="J37" s="118"/>
      <c r="K37" s="118"/>
      <c r="L37" s="118"/>
      <c r="M37" s="118"/>
      <c r="N37" s="118"/>
      <c r="O37" s="119"/>
    </row>
    <row r="38" spans="1:16" ht="21" customHeight="1" x14ac:dyDescent="0.25">
      <c r="A38" s="9"/>
      <c r="B38" s="233" t="str">
        <f>VLOOKUP(B20,EAS!A2:B1439,2,0)</f>
        <v>FUNDACIÓN ESPERANZA VERDE DE LOS NIÑOS</v>
      </c>
      <c r="C38" s="233"/>
      <c r="D38" s="233"/>
      <c r="E38" s="233"/>
      <c r="F38" s="233"/>
      <c r="G38" s="5"/>
      <c r="H38" s="120"/>
      <c r="I38" s="242" t="s">
        <v>7</v>
      </c>
      <c r="J38" s="242"/>
      <c r="K38" s="242"/>
      <c r="L38" s="242"/>
      <c r="M38" s="242"/>
      <c r="N38" s="242"/>
      <c r="O38" s="121"/>
    </row>
    <row r="39" spans="1:16" ht="42.95" customHeight="1" thickBot="1" x14ac:dyDescent="0.3">
      <c r="A39" s="10"/>
      <c r="B39" s="11"/>
      <c r="C39" s="11"/>
      <c r="D39" s="11"/>
      <c r="E39" s="11"/>
      <c r="F39" s="11"/>
      <c r="G39" s="11"/>
      <c r="H39" s="10"/>
      <c r="I39" s="228" t="s">
        <v>2711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2676</v>
      </c>
      <c r="C48" s="115" t="s">
        <v>31</v>
      </c>
      <c r="D48" s="112" t="s">
        <v>2677</v>
      </c>
      <c r="E48" s="167">
        <v>42401</v>
      </c>
      <c r="F48" s="167">
        <v>42674</v>
      </c>
      <c r="G48" s="145">
        <f>IF(AND(E48&lt;&gt;"",F48&lt;&gt;""),((F48-E48)/30),"")</f>
        <v>9.1</v>
      </c>
      <c r="H48" s="111" t="s">
        <v>2690</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2676</v>
      </c>
      <c r="C49" s="115" t="s">
        <v>31</v>
      </c>
      <c r="D49" s="112" t="s">
        <v>2678</v>
      </c>
      <c r="E49" s="167">
        <v>42401</v>
      </c>
      <c r="F49" s="167">
        <v>42674</v>
      </c>
      <c r="G49" s="145">
        <f t="shared" ref="G49:G50" si="2">IF(AND(E49&lt;&gt;"",F49&lt;&gt;""),((F49-E49)/30),"")</f>
        <v>9.1</v>
      </c>
      <c r="H49" s="168" t="s">
        <v>2691</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2676</v>
      </c>
      <c r="C50" s="115" t="s">
        <v>31</v>
      </c>
      <c r="D50" s="112" t="s">
        <v>2679</v>
      </c>
      <c r="E50" s="167">
        <v>42399</v>
      </c>
      <c r="F50" s="167">
        <v>42674</v>
      </c>
      <c r="G50" s="145">
        <f t="shared" si="2"/>
        <v>9.1666666666666661</v>
      </c>
      <c r="H50" s="168" t="s">
        <v>2692</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2676</v>
      </c>
      <c r="C51" s="115" t="s">
        <v>31</v>
      </c>
      <c r="D51" s="112" t="s">
        <v>2680</v>
      </c>
      <c r="E51" s="167">
        <v>42614</v>
      </c>
      <c r="F51" s="167">
        <v>42674</v>
      </c>
      <c r="G51" s="145">
        <f t="shared" ref="G51:G107" si="3">IF(AND(E51&lt;&gt;"",F51&lt;&gt;""),((F51-E51)/30),"")</f>
        <v>2</v>
      </c>
      <c r="H51" s="111" t="s">
        <v>2693</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2676</v>
      </c>
      <c r="C52" s="115" t="s">
        <v>31</v>
      </c>
      <c r="D52" s="112" t="s">
        <v>2681</v>
      </c>
      <c r="E52" s="167">
        <v>42675</v>
      </c>
      <c r="F52" s="167">
        <v>43039</v>
      </c>
      <c r="G52" s="145">
        <f t="shared" si="3"/>
        <v>12.133333333333333</v>
      </c>
      <c r="H52" s="111" t="s">
        <v>2694</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2676</v>
      </c>
      <c r="C53" s="115" t="s">
        <v>31</v>
      </c>
      <c r="D53" s="112" t="s">
        <v>2682</v>
      </c>
      <c r="E53" s="167">
        <v>42667</v>
      </c>
      <c r="F53" s="167">
        <v>43312</v>
      </c>
      <c r="G53" s="145">
        <f t="shared" si="3"/>
        <v>21.5</v>
      </c>
      <c r="H53" s="111" t="s">
        <v>2695</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2676</v>
      </c>
      <c r="C54" s="115" t="s">
        <v>31</v>
      </c>
      <c r="D54" s="112" t="s">
        <v>2682</v>
      </c>
      <c r="E54" s="167">
        <v>42667</v>
      </c>
      <c r="F54" s="167">
        <v>43312</v>
      </c>
      <c r="G54" s="145">
        <f t="shared" si="3"/>
        <v>21.5</v>
      </c>
      <c r="H54" s="111" t="s">
        <v>2695</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2676</v>
      </c>
      <c r="C55" s="115" t="s">
        <v>31</v>
      </c>
      <c r="D55" s="112" t="s">
        <v>2683</v>
      </c>
      <c r="E55" s="167">
        <v>43040</v>
      </c>
      <c r="F55" s="167">
        <v>43404</v>
      </c>
      <c r="G55" s="145">
        <f t="shared" si="3"/>
        <v>12.133333333333333</v>
      </c>
      <c r="H55" s="111" t="s">
        <v>2696</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2676</v>
      </c>
      <c r="C56" s="115" t="s">
        <v>31</v>
      </c>
      <c r="D56" s="112" t="s">
        <v>2683</v>
      </c>
      <c r="E56" s="167">
        <v>43040</v>
      </c>
      <c r="F56" s="167">
        <v>43404</v>
      </c>
      <c r="G56" s="145">
        <f t="shared" si="3"/>
        <v>12.133333333333333</v>
      </c>
      <c r="H56" s="111" t="s">
        <v>2696</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2676</v>
      </c>
      <c r="C57" s="115" t="s">
        <v>31</v>
      </c>
      <c r="D57" s="112" t="s">
        <v>2684</v>
      </c>
      <c r="E57" s="167">
        <v>43040</v>
      </c>
      <c r="F57" s="167">
        <v>43404</v>
      </c>
      <c r="G57" s="145">
        <f t="shared" si="3"/>
        <v>12.133333333333333</v>
      </c>
      <c r="H57" s="111" t="s">
        <v>2696</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2676</v>
      </c>
      <c r="C58" s="115" t="s">
        <v>31</v>
      </c>
      <c r="D58" s="112" t="s">
        <v>2684</v>
      </c>
      <c r="E58" s="167">
        <v>43040</v>
      </c>
      <c r="F58" s="167">
        <v>43404</v>
      </c>
      <c r="G58" s="145">
        <f t="shared" si="3"/>
        <v>12.133333333333333</v>
      </c>
      <c r="H58" s="111" t="s">
        <v>2696</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2676</v>
      </c>
      <c r="C59" s="115" t="s">
        <v>31</v>
      </c>
      <c r="D59" s="112" t="s">
        <v>2685</v>
      </c>
      <c r="E59" s="167">
        <v>43313</v>
      </c>
      <c r="F59" s="167">
        <v>43449</v>
      </c>
      <c r="G59" s="145">
        <f t="shared" si="3"/>
        <v>4.5333333333333332</v>
      </c>
      <c r="H59" s="111" t="s">
        <v>2697</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2676</v>
      </c>
      <c r="C60" s="115" t="s">
        <v>31</v>
      </c>
      <c r="D60" s="112" t="s">
        <v>2685</v>
      </c>
      <c r="E60" s="167">
        <v>43313</v>
      </c>
      <c r="F60" s="167">
        <v>43449</v>
      </c>
      <c r="G60" s="145">
        <f t="shared" si="3"/>
        <v>4.5333333333333332</v>
      </c>
      <c r="H60" s="111" t="s">
        <v>2697</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2676</v>
      </c>
      <c r="C61" s="115" t="s">
        <v>31</v>
      </c>
      <c r="D61" s="112" t="s">
        <v>2686</v>
      </c>
      <c r="E61" s="167">
        <v>43405</v>
      </c>
      <c r="F61" s="167">
        <v>43448</v>
      </c>
      <c r="G61" s="145">
        <f t="shared" si="3"/>
        <v>1.4333333333333333</v>
      </c>
      <c r="H61" s="111" t="s">
        <v>2698</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2676</v>
      </c>
      <c r="C62" s="115" t="s">
        <v>31</v>
      </c>
      <c r="D62" s="112" t="s">
        <v>2686</v>
      </c>
      <c r="E62" s="167">
        <v>43405</v>
      </c>
      <c r="F62" s="167">
        <v>43448</v>
      </c>
      <c r="G62" s="145">
        <f t="shared" si="3"/>
        <v>1.4333333333333333</v>
      </c>
      <c r="H62" s="111" t="s">
        <v>2698</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2676</v>
      </c>
      <c r="C63" s="115" t="s">
        <v>31</v>
      </c>
      <c r="D63" s="112" t="s">
        <v>2687</v>
      </c>
      <c r="E63" s="167">
        <v>43405</v>
      </c>
      <c r="F63" s="167">
        <v>43448</v>
      </c>
      <c r="G63" s="145">
        <f t="shared" si="3"/>
        <v>1.4333333333333333</v>
      </c>
      <c r="H63" s="111" t="s">
        <v>2699</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2676</v>
      </c>
      <c r="C64" s="115" t="s">
        <v>31</v>
      </c>
      <c r="D64" s="112" t="s">
        <v>2687</v>
      </c>
      <c r="E64" s="167">
        <v>43405</v>
      </c>
      <c r="F64" s="167">
        <v>43448</v>
      </c>
      <c r="G64" s="145">
        <f t="shared" si="3"/>
        <v>1.4333333333333333</v>
      </c>
      <c r="H64" s="111" t="s">
        <v>2699</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2676</v>
      </c>
      <c r="C65" s="115" t="s">
        <v>31</v>
      </c>
      <c r="D65" s="112" t="s">
        <v>2688</v>
      </c>
      <c r="E65" s="167">
        <v>43450</v>
      </c>
      <c r="F65" s="167">
        <v>43799</v>
      </c>
      <c r="G65" s="145">
        <f t="shared" si="3"/>
        <v>11.633333333333333</v>
      </c>
      <c r="H65" s="111" t="s">
        <v>2700</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2676</v>
      </c>
      <c r="C66" s="115" t="s">
        <v>31</v>
      </c>
      <c r="D66" s="112" t="s">
        <v>2688</v>
      </c>
      <c r="E66" s="167">
        <v>43450</v>
      </c>
      <c r="F66" s="167">
        <v>43799</v>
      </c>
      <c r="G66" s="145">
        <f t="shared" si="3"/>
        <v>11.633333333333333</v>
      </c>
      <c r="H66" s="111" t="s">
        <v>2700</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2676</v>
      </c>
      <c r="C67" s="115" t="s">
        <v>31</v>
      </c>
      <c r="D67" s="112" t="s">
        <v>2689</v>
      </c>
      <c r="E67" s="167">
        <v>43800</v>
      </c>
      <c r="F67" s="167">
        <v>43921</v>
      </c>
      <c r="G67" s="145">
        <f t="shared" si="3"/>
        <v>4.0333333333333332</v>
      </c>
      <c r="H67" s="111" t="s">
        <v>2701</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2676</v>
      </c>
      <c r="C68" s="115" t="s">
        <v>31</v>
      </c>
      <c r="D68" s="112" t="s">
        <v>2689</v>
      </c>
      <c r="E68" s="167">
        <v>43800</v>
      </c>
      <c r="F68" s="167">
        <v>43921</v>
      </c>
      <c r="G68" s="145">
        <f t="shared" si="3"/>
        <v>4.0333333333333332</v>
      </c>
      <c r="H68" s="111" t="s">
        <v>2701</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2702</v>
      </c>
      <c r="E114" s="167">
        <v>43885</v>
      </c>
      <c r="F114" s="167">
        <v>44196</v>
      </c>
      <c r="G114" s="145">
        <f>IF(AND(E114&lt;&gt;"",F114&lt;&gt;""),((F114-E114)/30),"")</f>
        <v>10.366666666666667</v>
      </c>
      <c r="H114" s="111" t="s">
        <v>2705</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2702</v>
      </c>
      <c r="E115" s="167">
        <v>43885</v>
      </c>
      <c r="F115" s="167">
        <v>44196</v>
      </c>
      <c r="G115" s="145">
        <f t="shared" ref="G115:G116" si="4">IF(AND(E115&lt;&gt;"",F115&lt;&gt;""),((F115-E115)/30),"")</f>
        <v>10.366666666666667</v>
      </c>
      <c r="H115" s="111" t="s">
        <v>2705</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2702</v>
      </c>
      <c r="E116" s="167">
        <v>43885</v>
      </c>
      <c r="F116" s="167">
        <v>44196</v>
      </c>
      <c r="G116" s="145">
        <f t="shared" si="4"/>
        <v>10.366666666666667</v>
      </c>
      <c r="H116" s="111" t="s">
        <v>2705</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2703</v>
      </c>
      <c r="E117" s="167">
        <v>43886</v>
      </c>
      <c r="F117" s="167">
        <v>44196</v>
      </c>
      <c r="G117" s="145">
        <f t="shared" ref="G117:G159" si="5">IF(AND(E117&lt;&gt;"",F117&lt;&gt;""),((F117-E117)/30),"")</f>
        <v>10.333333333333334</v>
      </c>
      <c r="H117" s="113" t="s">
        <v>2706</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2704</v>
      </c>
      <c r="E118" s="167">
        <v>44179</v>
      </c>
      <c r="F118" s="167">
        <v>44773</v>
      </c>
      <c r="G118" s="145">
        <f t="shared" si="5"/>
        <v>19.8</v>
      </c>
      <c r="H118" s="113" t="s">
        <v>2707</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49"/>
      <c r="Z178" s="150" t="str">
        <f>IF(Y178&gt;0,SUM(E180+Y178),"")</f>
        <v/>
      </c>
      <c r="AA178" s="19"/>
      <c r="AB178" s="19"/>
    </row>
    <row r="179" spans="1:28" ht="23.25" x14ac:dyDescent="0.25">
      <c r="A179" s="9"/>
      <c r="B179" s="186" t="s">
        <v>2668</v>
      </c>
      <c r="C179" s="186"/>
      <c r="D179" s="186"/>
      <c r="E179" s="156">
        <v>0.02</v>
      </c>
      <c r="F179" s="155">
        <v>0.01</v>
      </c>
      <c r="G179" s="150">
        <f>IF(F179&gt;0,SUM(E179+F179),"")</f>
        <v>0.03</v>
      </c>
      <c r="H179" s="5"/>
      <c r="I179" s="186" t="s">
        <v>2670</v>
      </c>
      <c r="J179" s="186"/>
      <c r="K179" s="186"/>
      <c r="L179" s="186"/>
      <c r="M179" s="157">
        <v>0.02</v>
      </c>
      <c r="O179" s="8"/>
      <c r="Q179" s="19"/>
      <c r="R179" s="144">
        <f>IF(M179&gt;0,SUM(L179+M179),"")</f>
        <v>0.02</v>
      </c>
      <c r="T179" s="19"/>
      <c r="U179" s="232" t="s">
        <v>1166</v>
      </c>
      <c r="V179" s="232"/>
      <c r="W179" s="232"/>
      <c r="X179" s="24">
        <v>0.02</v>
      </c>
      <c r="Y179" s="149"/>
      <c r="Z179" s="150" t="str">
        <f>IF(Y179&gt;0,SUM(E181+Y179),"")</f>
        <v/>
      </c>
      <c r="AA179" s="19"/>
      <c r="AB179" s="19"/>
    </row>
    <row r="180" spans="1:28" ht="23.25" hidden="1" x14ac:dyDescent="0.25">
      <c r="A180" s="9"/>
      <c r="B180" s="172"/>
      <c r="C180" s="172"/>
      <c r="D180" s="172"/>
      <c r="E180" s="154"/>
      <c r="H180" s="5"/>
      <c r="I180" s="172"/>
      <c r="J180" s="172"/>
      <c r="K180" s="172"/>
      <c r="L180" s="172"/>
      <c r="M180" s="5"/>
      <c r="O180" s="8"/>
      <c r="Q180" s="19"/>
      <c r="R180" s="144" t="str">
        <f>IF(S180&gt;0,SUM(L180+S180),"")</f>
        <v/>
      </c>
      <c r="S180" s="149"/>
      <c r="T180" s="19"/>
      <c r="U180" s="232" t="s">
        <v>1167</v>
      </c>
      <c r="V180" s="232"/>
      <c r="W180" s="232"/>
      <c r="X180" s="24">
        <v>0.03</v>
      </c>
      <c r="Y180" s="149"/>
      <c r="Z180" s="150" t="str">
        <f>IF(Y180&gt;0,SUM(E182+Y180),"")</f>
        <v/>
      </c>
      <c r="AA180" s="19"/>
      <c r="AB180" s="19"/>
    </row>
    <row r="181" spans="1:28" ht="23.25" hidden="1" x14ac:dyDescent="0.25">
      <c r="A181" s="9"/>
      <c r="B181" s="172"/>
      <c r="C181" s="172"/>
      <c r="D181" s="172"/>
      <c r="E181" s="154"/>
      <c r="H181" s="5"/>
      <c r="I181" s="172"/>
      <c r="J181" s="172"/>
      <c r="K181" s="172"/>
      <c r="L181" s="172"/>
      <c r="M181" s="5"/>
      <c r="O181" s="8"/>
      <c r="Q181" s="19"/>
      <c r="R181" s="144" t="str">
        <f>IF(S181&gt;0,SUM(L181+S181),"")</f>
        <v/>
      </c>
      <c r="S181" s="149"/>
      <c r="T181" s="19"/>
      <c r="U181" s="19"/>
      <c r="V181" s="19"/>
      <c r="W181" s="19"/>
      <c r="X181" s="19"/>
      <c r="Y181" s="19"/>
      <c r="Z181" s="19"/>
      <c r="AA181" s="19"/>
      <c r="AB181" s="19"/>
    </row>
    <row r="182" spans="1:28" ht="23.25" hidden="1" x14ac:dyDescent="0.25">
      <c r="A182" s="9"/>
      <c r="B182" s="172"/>
      <c r="C182" s="172"/>
      <c r="D182" s="172"/>
      <c r="E182" s="154"/>
      <c r="H182" s="5"/>
      <c r="I182" s="172"/>
      <c r="J182" s="172"/>
      <c r="K182" s="172"/>
      <c r="L182" s="172"/>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242254547.66999999</v>
      </c>
      <c r="F185" s="92"/>
      <c r="G185" s="93"/>
      <c r="H185" s="88"/>
      <c r="I185" s="90" t="s">
        <v>2627</v>
      </c>
      <c r="J185" s="151">
        <f>+SUM(M179:M183)</f>
        <v>0.02</v>
      </c>
      <c r="K185" s="231" t="s">
        <v>2628</v>
      </c>
      <c r="L185" s="231"/>
      <c r="M185" s="94">
        <f>+J185*(SUM(K20:K35))</f>
        <v>161503031.78</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190" t="s">
        <v>2636</v>
      </c>
      <c r="C192" s="190"/>
      <c r="E192" s="5" t="s">
        <v>20</v>
      </c>
      <c r="H192" s="26" t="s">
        <v>24</v>
      </c>
      <c r="J192" s="5" t="s">
        <v>2637</v>
      </c>
      <c r="K192" s="5"/>
      <c r="M192" s="5"/>
      <c r="N192" s="5"/>
      <c r="O192" s="8"/>
      <c r="Q192" s="140"/>
      <c r="R192" s="141"/>
      <c r="S192" s="141"/>
      <c r="T192" s="140"/>
    </row>
    <row r="193" spans="1:18" x14ac:dyDescent="0.25">
      <c r="A193" s="9"/>
      <c r="C193" s="169">
        <v>41964</v>
      </c>
      <c r="D193" s="5"/>
      <c r="E193" s="170">
        <v>2994</v>
      </c>
      <c r="F193" s="5"/>
      <c r="G193" s="5"/>
      <c r="H193" s="170" t="s">
        <v>2708</v>
      </c>
      <c r="J193" s="5"/>
      <c r="K193" s="169">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2709</v>
      </c>
      <c r="J211" s="27" t="s">
        <v>2622</v>
      </c>
      <c r="K211" s="171" t="s">
        <v>2709</v>
      </c>
      <c r="L211" s="21"/>
      <c r="M211" s="21"/>
      <c r="N211" s="21"/>
      <c r="O211" s="8"/>
    </row>
    <row r="212" spans="1:15" x14ac:dyDescent="0.25">
      <c r="A212" s="9"/>
      <c r="B212" s="27" t="s">
        <v>2619</v>
      </c>
      <c r="C212" s="170" t="s">
        <v>2708</v>
      </c>
      <c r="D212" s="21"/>
      <c r="G212" s="27" t="s">
        <v>2621</v>
      </c>
      <c r="H212" s="171">
        <v>4224285</v>
      </c>
      <c r="J212" s="27" t="s">
        <v>2623</v>
      </c>
      <c r="K212" s="17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2020-12-29T14:46:48Z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