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2020\PROPUESTAS 2020\CESAR\BOSCONIA\"/>
    </mc:Choice>
  </mc:AlternateContent>
  <xr:revisionPtr revIDLastSave="0" documentId="13_ncr:1_{ADFA4A9A-B40D-44C2-A498-1A748FD8D2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<sst xmlns="http://schemas.openxmlformats.org/spreadsheetml/2006/main" count="3281" uniqueCount="2730">
  <si>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</si>
  <si>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</si>
  <si>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</si>
  <si>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</si>
  <si>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</si>
  <si>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</si>
  <si>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</si>
  <si>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</si>
  <si>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</si>
  <si>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</si>
  <si>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</si>
  <si>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</si>
  <si>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</si>
  <si>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</si>
  <si>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</si>
  <si>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</si>
  <si>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</si>
  <si>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</si>
  <si>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</si>
  <si>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</si>
  <si>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</si>
  <si>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</si>
  <si>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</si>
  <si>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</si>
  <si>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</si>
  <si>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</si>
  <si>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</si>
  <si>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</si>
  <si>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</si>
  <si>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</si>
  <si>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</si>
  <si>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</si>
  <si>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</si>
  <si>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</si>
  <si>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</si>
  <si>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</si>
  <si>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</si>
  <si>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</si>
  <si>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</si>
  <si>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</si>
  <si>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</si>
  <si>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</si>
  <si>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</si>
  <si>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</si>
  <si>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</si>
  <si>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</si>
  <si>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</si>
  <si>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</si>
  <si>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</si>
  <si>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</si>
  <si>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</si>
  <si>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</si>
  <si>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</si>
  <si>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</si>
  <si>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</si>
  <si>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</si>
  <si>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</si>
  <si>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</si>
  <si>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</si>
  <si>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</si>
  <si>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</si>
  <si>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</si>
  <si>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</si>
  <si>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</si>
  <si>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</si>
  <si>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</si>
  <si>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</si>
  <si>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</si>
  <si>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</si>
  <si>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</si>
  <si>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</si>
  <si>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</si>
  <si>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</si>
  <si>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</si>
  <si>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</si>
  <si>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</si>
  <si>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</si>
  <si>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</si>
  <si>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</si>
  <si>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</si>
  <si>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</si>
  <si>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</si>
  <si>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</si>
  <si>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</si>
  <si>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</si>
  <si>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</si>
  <si>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</si>
  <si>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</si>
  <si>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</si>
  <si>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</si>
  <si>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</si>
  <si>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</si>
  <si>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</si>
  <si>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</si>
  <si>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</si>
  <si>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</si>
  <si>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</si>
  <si>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</si>
  <si>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</si>
  <si>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</si>
  <si>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</si>
  <si>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</si>
  <si>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</si>
  <si>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</si>
  <si>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</si>
  <si>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</si>
  <si>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</si>
  <si>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</si>
  <si>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</si>
  <si>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</si>
  <si>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</si>
  <si>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</si>
  <si>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</si>
  <si>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</si>
  <si>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</si>
  <si>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</si>
  <si>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</si>
  <si>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</si>
  <si>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</si>
  <si>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</si>
  <si>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</si>
  <si>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</si>
  <si>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</si>
  <si>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</si>
  <si>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</si>
  <si>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</si>
  <si>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</si>
  <si>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</si>
  <si>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</si>
  <si>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</si>
  <si>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</si>
  <si>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</si>
  <si>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</si>
  <si>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</si>
  <si>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</si>
  <si>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</si>
  <si>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</si>
  <si>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</si>
  <si>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</si>
  <si>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</si>
  <si>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</si>
  <si>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</si>
  <si>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</si>
  <si>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</si>
  <si>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</si>
  <si>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</si>
  <si>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</si>
  <si>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</si>
  <si>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</si>
  <si>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</si>
  <si>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</si>
  <si>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</si>
  <si>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</si>
  <si>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</si>
  <si>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</si>
  <si>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</si>
  <si>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</si>
  <si>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</si>
  <si>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</si>
  <si>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</si>
  <si>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</si>
  <si>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</si>
  <si>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</si>
  <si>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</si>
  <si>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</si>
  <si>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</si>
  <si>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</si>
  <si>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</si>
  <si>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</si>
  <si>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</si>
  <si>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</si>
  <si>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</si>
  <si>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</si>
  <si>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</si>
  <si>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</si>
  <si>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</si>
  <si>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</si>
  <si>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</si>
  <si>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</si>
  <si>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</si>
  <si>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</si>
  <si>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</si>
  <si>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</si>
  <si>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</si>
  <si>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</si>
  <si>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</si>
  <si>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</si>
  <si>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</si>
  <si>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</si>
  <si>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</si>
  <si>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</si>
  <si>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</si>
  <si>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</si>
  <si>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</si>
  <si>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</si>
  <si>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</si>
  <si>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</si>
  <si>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</si>
  <si>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</si>
  <si>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</si>
  <si>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</si>
  <si>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</si>
  <si>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</si>
  <si>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</si>
  <si>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</si>
  <si>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</si>
  <si>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</si>
  <si>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</si>
  <si>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</si>
  <si>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</si>
  <si>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</si>
  <si>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</si>
  <si>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</si>
  <si>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</si>
  <si>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</si>
  <si>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</si>
  <si>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</si>
  <si>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</si>
  <si>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</si>
  <si>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</si>
  <si>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</si>
  <si>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</si>
  <si>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</si>
  <si>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</si>
  <si>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</si>
  <si>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</si>
  <si>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</si>
  <si>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</si>
  <si>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</si>
  <si>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</si>
  <si>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</si>
  <si>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</si>
  <si>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</si>
  <si>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</si>
  <si>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</si>
  <si>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</si>
  <si>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</si>
  <si>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</si>
  <si>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</si>
  <si>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</si>
  <si>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</si>
  <si>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</si>
  <si>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</si>
  <si>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</si>
  <si>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</si>
  <si>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</si>
  <si>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</si>
  <si>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</si>
  <si>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</si>
  <si>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</si>
  <si>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</si>
  <si>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</si>
  <si>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</si>
  <si>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</si>
  <si>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</si>
  <si>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</si>
  <si>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</si>
  <si>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</si>
  <si>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</si>
  <si>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</si>
  <si>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</si>
  <si>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</si>
  <si>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</si>
  <si>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</si>
  <si>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</si>
  <si>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</si>
  <si>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</si>
  <si>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</si>
  <si>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</si>
  <si>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</si>
  <si>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</si>
  <si>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</si>
  <si>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</si>
  <si>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</si>
  <si>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</si>
  <si>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</si>
  <si>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</si>
  <si>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</si>
  <si>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</si>
  <si>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</si>
  <si>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</si>
  <si>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</si>
  <si>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</si>
  <si>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</si>
  <si>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</si>
  <si>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</si>
  <si>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</si>
  <si>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</si>
  <si>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</si>
  <si>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</si>
  <si>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</si>
  <si>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</si>
  <si>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</si>
  <si>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</si>
  <si>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</si>
  <si>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</si>
  <si>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</si>
  <si>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</si>
  <si>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</si>
  <si>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</si>
  <si>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</si>
  <si>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</si>
  <si>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</si>
  <si>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</si>
  <si>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</si>
  <si>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</si>
  <si>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</si>
  <si>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</si>
  <si>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</si>
  <si>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</si>
  <si>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</si>
  <si>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</si>
  <si>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</si>
  <si>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</si>
  <si>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</si>
  <si>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</si>
  <si>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</si>
  <si>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</si>
  <si>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</si>
  <si>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</si>
  <si>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</si>
  <si>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</si>
  <si>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</si>
  <si>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</si>
  <si>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</si>
  <si>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</si>
  <si>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</si>
  <si>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</si>
  <si>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</si>
  <si>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</si>
  <si>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</si>
  <si>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</si>
  <si>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</si>
  <si>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</si>
  <si>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</si>
  <si>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</si>
  <si>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</si>
  <si>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</si>
  <si>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</si>
  <si>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</si>
  <si>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</si>
  <si>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</si>
  <si>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</si>
  <si>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</si>
  <si>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</si>
  <si>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</si>
  <si>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</si>
  <si>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</si>
  <si>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</si>
  <si>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</si>
  <si>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</si>
  <si>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</si>
  <si>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</si>
  <si>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</si>
  <si>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</si>
  <si>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</si>
  <si>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</si>
  <si>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</si>
  <si>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</si>
  <si>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</si>
  <si>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</si>
  <si>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</si>
  <si>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</si>
  <si>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</si>
  <si>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</si>
  <si>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</si>
  <si>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</si>
  <si>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</si>
  <si>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</si>
  <si>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</si>
  <si>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</si>
  <si>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</si>
  <si>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</si>
  <si>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</si>
  <si>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</si>
  <si>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</si>
  <si>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</si>
  <si>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</si>
  <si>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</si>
  <si>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</si>
  <si>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</si>
  <si>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</si>
  <si>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</si>
  <si>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</si>
  <si>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</si>
  <si>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</si>
  <si>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</si>
  <si>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</si>
  <si>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</si>
  <si>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</si>
  <si>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</si>
  <si>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</si>
  <si>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</si>
  <si>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</si>
  <si>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</si>
  <si>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</si>
  <si>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</si>
  <si>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</si>
  <si>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</si>
  <si>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</si>
  <si>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</si>
  <si>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</si>
  <si>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</si>
  <si>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</si>
  <si>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</si>
  <si>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</si>
  <si>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</si>
  <si>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</si>
  <si>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</si>
  <si>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</si>
  <si>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</si>
  <si>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</si>
  <si>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</si>
  <si>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</si>
  <si>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</si>
  <si>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</si>
  <si>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</si>
  <si>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</si>
  <si>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</si>
  <si>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</si>
  <si>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</si>
  <si>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</si>
  <si>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</si>
  <si>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</si>
  <si>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</si>
  <si>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</si>
  <si>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</si>
  <si>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</si>
  <si>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</si>
  <si>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</si>
  <si>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</si>
  <si>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</si>
  <si>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</si>
  <si>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</si>
  <si>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</si>
  <si>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</si>
  <si>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</si>
  <si>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</si>
  <si>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</si>
  <si>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</si>
  <si>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</si>
  <si>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</si>
  <si>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</si>
  <si>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</si>
  <si>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</si>
  <si>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</si>
  <si>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</si>
  <si>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</si>
  <si>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</si>
  <si>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</si>
  <si>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</si>
  <si>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</si>
  <si>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</si>
  <si>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</si>
  <si>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</si>
  <si>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</si>
  <si>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</si>
  <si>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</si>
  <si>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</si>
  <si>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</si>
  <si>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</si>
  <si>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</si>
  <si>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</si>
  <si>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</si>
  <si>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</si>
  <si>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</si>
  <si>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</si>
  <si>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</si>
  <si>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</si>
  <si>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</si>
  <si>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</si>
  <si>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</si>
  <si>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</si>
  <si>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</si>
  <si>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</si>
  <si>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</si>
  <si>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</si>
  <si>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</si>
  <si>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</si>
  <si>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</si>
  <si>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</si>
  <si>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</si>
  <si>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</si>
  <si>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</si>
  <si>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</si>
  <si>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</si>
  <si>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</si>
  <si>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</si>
  <si>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</si>
  <si>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</si>
  <si>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</si>
  <si>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</si>
  <si>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</si>
  <si>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</si>
  <si>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</si>
  <si>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</si>
  <si>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</si>
  <si>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</si>
  <si>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</si>
  <si>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</si>
  <si>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</si>
  <si>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</si>
  <si>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</si>
  <si>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</si>
  <si>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</si>
  <si>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</si>
  <si>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</si>
  <si>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</si>
  <si>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</si>
  <si>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</si>
  <si>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</si>
  <si>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</si>
  <si>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</si>
  <si>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</si>
  <si>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</si>
  <si>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</si>
  <si>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</si>
  <si>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</si>
  <si>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</si>
  <si>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</si>
  <si>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</si>
  <si>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</si>
  <si>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</si>
  <si>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</si>
  <si>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</si>
  <si>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</si>
  <si>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</si>
  <si>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</si>
  <si>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</si>
  <si>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</si>
  <si>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</si>
  <si>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</si>
  <si>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</si>
  <si>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</si>
  <si>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</si>
  <si>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</si>
  <si>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</si>
  <si>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</si>
  <si>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</si>
  <si>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</si>
  <si>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</si>
  <si>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</si>
  <si>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</si>
  <si>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</si>
  <si>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</si>
  <si>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</si>
  <si>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</si>
  <si>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</si>
  <si>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</si>
  <si>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</si>
  <si>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</si>
  <si>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</si>
  <si>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</si>
  <si>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</si>
  <si>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</si>
  <si>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</si>
  <si>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</si>
  <si>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</si>
  <si>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</si>
  <si>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</si>
  <si>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</si>
  <si>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</si>
  <si>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</si>
  <si>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</si>
  <si>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</si>
  <si>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</si>
  <si>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</si>
  <si>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</si>
  <si>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</si>
  <si>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</si>
  <si>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</si>
  <si>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</si>
  <si>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</si>
  <si>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</si>
  <si>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</si>
  <si>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</si>
  <si>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</si>
  <si>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</si>
  <si>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</si>
  <si>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</si>
  <si>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</si>
  <si>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</si>
  <si>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</si>
  <si>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</si>
  <si>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</si>
  <si>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</si>
  <si>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</si>
  <si>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</si>
  <si>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</si>
  <si>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</si>
  <si>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</si>
  <si>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</si>
  <si>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</si>
  <si>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</si>
  <si>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</si>
  <si>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</si>
  <si>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</si>
  <si>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</si>
  <si>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</si>
  <si>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</si>
  <si>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</si>
  <si>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</si>
  <si>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</si>
  <si>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</si>
  <si>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</si>
  <si>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</si>
  <si>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</si>
  <si>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</si>
  <si>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</si>
  <si>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</si>
  <si>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</si>
  <si>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</si>
  <si>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</si>
  <si>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</si>
  <si>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</si>
  <si>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</si>
  <si>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</si>
  <si>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</si>
  <si>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</si>
  <si>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</si>
  <si>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</si>
  <si>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</si>
  <si>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</si>
  <si>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</si>
  <si>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</si>
  <si>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</si>
  <si>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</si>
  <si>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</si>
  <si>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</si>
  <si>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</si>
  <si>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</si>
  <si>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</si>
  <si>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</si>
  <si>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</si>
  <si>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</si>
  <si>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</si>
  <si>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</si>
  <si>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</si>
  <si>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</si>
  <si>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</si>
  <si>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</si>
  <si>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</si>
  <si>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</si>
  <si>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</si>
  <si>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</si>
  <si>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</si>
  <si>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</si>
  <si>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</si>
  <si>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</si>
  <si>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</si>
  <si>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</si>
  <si>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</si>
  <si>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</si>
  <si>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</si>
  <si>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</si>
  <si>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</si>
  <si>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</si>
  <si>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</si>
  <si>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</si>
  <si>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</si>
  <si>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</si>
  <si>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</si>
  <si>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</si>
  <si>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</si>
  <si>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</si>
  <si>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</si>
  <si>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</si>
  <si>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</si>
  <si>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</si>
  <si>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</si>
  <si>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</si>
  <si>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</si>
  <si>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</si>
  <si>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</si>
  <si>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</si>
  <si>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</si>
  <si>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</si>
  <si>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</si>
  <si>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</si>
  <si>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</si>
  <si>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</si>
  <si>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</si>
  <si>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</si>
  <si>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</si>
  <si>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</si>
  <si>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</si>
  <si>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</si>
  <si>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</si>
  <si>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</si>
  <si>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</si>
  <si>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</si>
  <si>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</si>
  <si>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</si>
  <si>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</si>
  <si>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</si>
  <si>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</si>
  <si>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</si>
  <si>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</si>
  <si>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</si>
  <si>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</si>
  <si>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</si>
  <si>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</si>
  <si>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</si>
  <si>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</si>
  <si>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</si>
  <si>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</si>
  <si>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</si>
  <si>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</si>
  <si>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</si>
  <si>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</si>
  <si>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</si>
  <si>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</si>
  <si>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</si>
  <si>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</si>
  <si>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</si>
  <si>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</si>
  <si>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</si>
  <si>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</si>
  <si>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</si>
  <si>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</si>
  <si>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</si>
  <si>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</si>
  <si>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</si>
  <si>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</si>
  <si>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</si>
  <si>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</si>
  <si>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</si>
  <si>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</si>
  <si>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</si>
  <si>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</si>
  <si>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</si>
  <si>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</si>
  <si>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</si>
  <si>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</si>
  <si>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</si>
  <si>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</si>
  <si>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</si>
  <si>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</si>
  <si>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</si>
  <si>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</si>
  <si>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</si>
  <si>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</si>
  <si>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</si>
  <si>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</si>
  <si>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</si>
  <si>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</si>
  <si>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</si>
  <si>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</si>
  <si>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</si>
  <si>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</si>
  <si>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</si>
  <si>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</si>
  <si>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</si>
  <si>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</si>
  <si>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</si>
  <si>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</si>
  <si>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</si>
  <si>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</si>
  <si>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</si>
  <si>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</si>
  <si>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</si>
  <si>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</si>
  <si>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</si>
  <si>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</si>
  <si>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</si>
  <si>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</si>
  <si>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</si>
  <si>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</si>
  <si>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</si>
  <si>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</si>
  <si>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</si>
  <si>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</si>
  <si>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</si>
  <si>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</si>
  <si>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</si>
  <si>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</si>
  <si>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</si>
  <si>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</si>
  <si>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</si>
  <si>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</si>
  <si>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</si>
  <si>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</si>
  <si>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</si>
  <si>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</si>
  <si>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</si>
  <si>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</si>
  <si>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</si>
  <si>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</si>
  <si>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</si>
  <si>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</si>
  <si>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</si>
  <si>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</si>
  <si>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</si>
  <si>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</si>
  <si>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</si>
  <si>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</si>
  <si>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</si>
  <si>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</si>
  <si>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</si>
  <si>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</si>
  <si>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</si>
  <si>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</si>
  <si>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</si>
  <si>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</si>
  <si>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</si>
  <si>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</si>
  <si>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</si>
  <si>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</si>
  <si>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</si>
  <si>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</si>
  <si>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</si>
  <si>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</si>
  <si>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</si>
  <si>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</si>
  <si>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</si>
  <si>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</si>
  <si>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</si>
  <si>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</si>
  <si>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</si>
  <si>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</si>
  <si>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</si>
  <si>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</si>
  <si>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</si>
  <si>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</si>
  <si>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</si>
  <si>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</si>
  <si>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</si>
  <si>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</si>
  <si>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</si>
  <si>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</si>
  <si>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</si>
  <si>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</si>
  <si>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</si>
  <si>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</si>
  <si>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</si>
  <si>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</si>
  <si>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</si>
  <si>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</si>
  <si>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</si>
  <si>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</si>
  <si>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</si>
  <si>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</si>
  <si>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</si>
  <si>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</si>
  <si>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</si>
  <si>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</si>
  <si>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</si>
  <si>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</si>
  <si>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</si>
  <si>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</si>
  <si>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</si>
  <si>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</si>
  <si>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</si>
  <si>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</si>
  <si>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</si>
  <si>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</si>
  <si>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</si>
  <si>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</si>
  <si>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</si>
  <si>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</si>
  <si>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</si>
  <si>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</si>
  <si>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</si>
  <si>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</si>
  <si>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</si>
  <si>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</si>
  <si>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</si>
  <si>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</si>
  <si>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</si>
  <si>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</si>
  <si>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</si>
  <si>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</si>
  <si>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</si>
  <si>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</si>
  <si>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</si>
  <si>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</si>
  <si>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</si>
  <si>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</si>
  <si>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</si>
  <si>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</si>
  <si>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</si>
  <si>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</si>
  <si>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</si>
  <si>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</si>
  <si>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</si>
  <si>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</si>
  <si>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</si>
  <si>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</si>
  <si>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</si>
  <si>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</si>
  <si>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</si>
  <si>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</si>
  <si>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</si>
  <si>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</si>
  <si>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</si>
  <si>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</si>
  <si>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</si>
  <si>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</si>
  <si>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</si>
  <si>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</si>
  <si>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</si>
  <si>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</si>
  <si>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</si>
  <si>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</si>
  <si>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</si>
  <si>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</si>
  <si>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</si>
  <si>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</si>
  <si>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</si>
  <si>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</si>
  <si>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</si>
  <si>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</si>
  <si>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</si>
  <si>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</si>
  <si>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</si>
  <si>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</si>
  <si>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</si>
  <si>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</si>
  <si>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</si>
  <si>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</si>
  <si>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</si>
  <si>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</si>
  <si>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</si>
  <si>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</si>
  <si>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</si>
  <si>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</si>
  <si>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</si>
  <si>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</si>
  <si>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</si>
  <si>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</si>
  <si>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</si>
  <si>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</si>
  <si>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</si>
  <si>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</si>
  <si>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</si>
  <si>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</si>
  <si>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</si>
  <si>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</si>
  <si>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</si>
  <si>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</si>
  <si>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</si>
  <si>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</si>
  <si>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</si>
  <si>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</si>
  <si>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</si>
  <si>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</si>
  <si>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</si>
  <si>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</si>
  <si>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</si>
  <si>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</si>
  <si>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</si>
  <si>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</si>
  <si>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</si>
  <si>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</si>
  <si>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</si>
  <si>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</si>
  <si>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</si>
  <si>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</si>
  <si>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</si>
  <si>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</si>
  <si>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</si>
  <si>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</si>
  <si>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</si>
  <si>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</si>
  <si>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</si>
  <si>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</si>
  <si>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</si>
  <si>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</si>
  <si>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</si>
  <si>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</si>
  <si>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</si>
  <si>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</si>
  <si>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</si>
  <si>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</si>
  <si>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</si>
  <si>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</si>
  <si>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</si>
  <si>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</si>
  <si>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</si>
  <si>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</si>
  <si>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</si>
  <si>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</si>
  <si>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</si>
  <si>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</si>
  <si>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</si>
  <si>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</si>
  <si>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</si>
  <si>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</si>
  <si>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</si>
  <si>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</si>
  <si>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</si>
  <si>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</si>
  <si>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</si>
  <si>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</si>
  <si>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</si>
  <si>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</si>
  <si>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</si>
  <si>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</si>
  <si>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</si>
  <si>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</si>
  <si>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</si>
  <si>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</si>
  <si>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</si>
  <si>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</si>
  <si>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</si>
  <si>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</si>
  <si>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</si>
  <si>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</si>
  <si>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</si>
  <si>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</si>
  <si>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</si>
  <si>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</si>
  <si>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</si>
  <si>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</si>
  <si>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</si>
  <si>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</si>
  <si>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</si>
  <si>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</si>
  <si>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</si>
  <si>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</si>
  <si>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</si>
  <si>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</si>
  <si>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</si>
  <si>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</si>
  <si>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</si>
  <si>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</si>
  <si>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</si>
  <si>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</si>
  <si>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</si>
  <si>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</si>
  <si>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</si>
  <si>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</si>
  <si>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</si>
  <si>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</si>
  <si>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</si>
  <si>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</si>
  <si>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</si>
  <si>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</si>
  <si>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</si>
  <si>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</si>
  <si>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</si>
  <si>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</si>
  <si>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</si>
  <si>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</si>
  <si>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</si>
  <si>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</si>
  <si>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</si>
  <si>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</si>
  <si>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</si>
  <si>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</si>
  <si>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</si>
  <si>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</si>
  <si>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</si>
  <si>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</si>
  <si>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</si>
  <si>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</si>
  <si>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</si>
  <si>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</si>
  <si>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</si>
  <si>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</si>
  <si>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</si>
  <si>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</si>
  <si>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</si>
  <si>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</si>
  <si>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</si>
  <si>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</si>
  <si>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</si>
  <si>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</si>
  <si>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</si>
  <si>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</si>
  <si>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</si>
  <si>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</si>
  <si>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</si>
  <si>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</si>
  <si>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</si>
  <si>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</si>
  <si>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</si>
  <si>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</si>
  <si>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</si>
  <si>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</si>
  <si>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</si>
  <si>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</si>
  <si>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</si>
  <si>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</si>
  <si>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</si>
  <si>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</si>
  <si>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</si>
  <si>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</si>
  <si>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</si>
  <si>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</si>
  <si>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</si>
  <si>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</si>
  <si>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</si>
  <si>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</si>
  <si>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</si>
  <si>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</si>
  <si>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</si>
  <si>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</si>
  <si>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</si>
  <si>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</si>
  <si>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</si>
  <si>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</si>
  <si>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</si>
  <si>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</si>
  <si>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</si>
  <si>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</si>
  <si>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</si>
  <si>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</si>
  <si>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</si>
  <si>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</si>
  <si>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</si>
  <si>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</si>
  <si>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</si>
  <si>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</si>
  <si>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</si>
  <si>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</si>
  <si>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</si>
  <si>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</si>
  <si>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</si>
  <si>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</si>
  <si>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</si>
  <si>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</si>
  <si>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</si>
  <si>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</si>
  <si>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</si>
  <si>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</si>
  <si>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</si>
  <si>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</si>
  <si>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</si>
  <si>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</si>
  <si>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</si>
  <si>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</si>
  <si>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</si>
  <si>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</si>
  <si>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</si>
  <si>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</si>
  <si>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</si>
  <si>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</si>
  <si>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</si>
  <si>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</si>
  <si>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</si>
  <si>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</si>
  <si>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</si>
  <si>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</si>
  <si>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</si>
  <si>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</si>
  <si>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</si>
  <si>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</si>
  <si>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</si>
  <si>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</si>
  <si>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</si>
  <si>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</si>
  <si>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</si>
  <si>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</si>
  <si>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</si>
  <si>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</si>
  <si>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</si>
  <si>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</si>
  <si>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</si>
  <si>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</si>
  <si>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</si>
  <si>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</si>
  <si>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</si>
  <si>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</si>
  <si>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</si>
  <si>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</si>
  <si>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</si>
  <si>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</si>
  <si>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</si>
  <si>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</si>
  <si>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</si>
  <si>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</si>
  <si>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</si>
  <si>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</si>
  <si>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</si>
  <si>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</si>
  <si>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</si>
  <si>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</si>
  <si>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</si>
  <si>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</si>
  <si>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</si>
  <si>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</si>
  <si>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</si>
  <si>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</si>
  <si>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</si>
  <si>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</si>
  <si>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</si>
  <si>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</si>
  <si>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</si>
  <si>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</si>
  <si>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</si>
  <si>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</si>
  <si>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</si>
  <si>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</si>
  <si>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</si>
  <si>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</si>
  <si>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</si>
  <si>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</si>
  <si>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</si>
  <si>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</si>
  <si>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</si>
  <si>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</si>
  <si>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</si>
  <si>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</si>
  <si>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</si>
  <si>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</si>
  <si>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</si>
  <si>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</si>
  <si>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</si>
  <si>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</si>
  <si>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</si>
  <si>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</si>
  <si>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</si>
  <si>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</si>
  <si>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</si>
  <si>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</si>
  <si>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</si>
  <si>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</si>
  <si>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</si>
  <si>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</si>
  <si>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</si>
  <si>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</si>
  <si>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</si>
  <si>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</si>
  <si>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</si>
  <si>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</si>
  <si>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</si>
  <si>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</si>
  <si>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</si>
  <si>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</si>
  <si>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</si>
  <si>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</si>
  <si>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</si>
  <si>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</si>
  <si>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</si>
  <si>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</si>
  <si>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</si>
  <si>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</si>
  <si>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</si>
  <si>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</si>
  <si>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</si>
  <si>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</si>
  <si>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</si>
  <si>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</si>
  <si>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</si>
  <si>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</si>
  <si>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</si>
  <si>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</si>
  <si>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</si>
  <si>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</si>
  <si>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</si>
  <si>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</si>
  <si>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</si>
  <si>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</si>
  <si>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</si>
  <si>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</si>
  <si>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</si>
  <si>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</si>
  <si>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</si>
  <si>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</si>
  <si>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</si>
  <si>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</si>
  <si>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</si>
  <si>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</si>
  <si>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</si>
  <si>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</si>
  <si>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</si>
  <si>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</si>
  <si>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</si>
  <si>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</si>
  <si>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</si>
  <si>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</si>
  <si>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</si>
  <si>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</si>
  <si>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</si>
  <si>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</si>
  <si>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</si>
  <si>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</si>
  <si>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</si>
  <si>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</si>
  <si>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</si>
  <si>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</si>
  <si>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</si>
  <si>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</si>
  <si>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</si>
  <si>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</si>
  <si>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</si>
  <si>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</si>
  <si>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</si>
  <si>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</si>
  <si>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</si>
  <si>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</si>
  <si>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</si>
  <si>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</si>
  <si>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</si>
  <si>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</si>
  <si>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</si>
  <si>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</si>
  <si>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</si>
  <si>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</si>
  <si>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</si>
  <si>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</si>
  <si>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</si>
  <si>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</si>
  <si>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</si>
  <si>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</si>
  <si>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</si>
  <si>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</si>
  <si>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</si>
  <si>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</si>
  <si>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</si>
  <si>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</si>
  <si>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</si>
  <si>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</si>
  <si>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</si>
  <si>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</si>
  <si>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</si>
  <si>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</si>
  <si>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</si>
  <si>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</si>
  <si>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</si>
  <si>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</si>
  <si>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</si>
  <si>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</si>
  <si>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</si>
  <si>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</si>
  <si>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</si>
  <si>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</si>
  <si>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</si>
  <si>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</si>
  <si>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</si>
  <si>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</si>
  <si>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</si>
  <si>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</si>
  <si>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</si>
  <si>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</si>
  <si>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</si>
  <si>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</si>
  <si>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</si>
  <si>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</si>
  <si>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</si>
  <si>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</si>
  <si>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</si>
  <si>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</si>
  <si>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</si>
  <si>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</si>
  <si>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</si>
  <si>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</si>
  <si>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</si>
  <si>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</si>
  <si>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</si>
  <si>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</si>
  <si>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</si>
  <si>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</si>
  <si>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</si>
  <si>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</si>
  <si>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</si>
  <si>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</si>
  <si>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</si>
  <si>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</si>
  <si>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</si>
  <si>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</si>
  <si>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</si>
  <si>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</si>
  <si>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</si>
  <si>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</si>
  <si>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</si>
  <si>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</si>
  <si>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</si>
  <si>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</si>
  <si>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</si>
  <si>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</si>
  <si>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</si>
  <si>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</si>
  <si>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</si>
  <si>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</si>
  <si>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</si>
  <si>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</si>
  <si>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</si>
  <si>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</si>
  <si>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</si>
  <si>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</si>
  <si>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</si>
  <si>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</si>
  <si>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</si>
  <si>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</si>
  <si>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</si>
  <si>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</si>
  <si>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</si>
  <si>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</si>
  <si>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</si>
  <si>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</si>
  <si>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</si>
  <si>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</si>
  <si>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</si>
  <si>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</si>
  <si>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</si>
  <si>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</si>
  <si>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</si>
  <si>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</si>
  <si>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</si>
  <si>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</si>
  <si>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</si>
  <si>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</si>
  <si>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</si>
  <si>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</si>
  <si>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</si>
  <si>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</si>
  <si>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</si>
  <si>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</si>
  <si>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</si>
  <si>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</si>
  <si>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</si>
  <si>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</si>
  <si>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</si>
  <si>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</si>
  <si>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</si>
  <si>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</si>
  <si>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</si>
  <si>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</si>
  <si>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</si>
  <si>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</si>
  <si>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</si>
  <si>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</si>
  <si>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</si>
  <si>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</si>
  <si>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</si>
  <si>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</si>
  <si>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</si>
  <si>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</si>
  <si>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</si>
  <si>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</si>
  <si>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</si>
  <si>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</si>
  <si>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</si>
  <si>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</si>
  <si>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</si>
  <si>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</si>
  <si>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</si>
  <si>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</si>
  <si>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</si>
  <si>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</si>
  <si>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</si>
  <si>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</si>
  <si>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</si>
  <si>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</si>
  <si>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</si>
  <si>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</si>
  <si>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</si>
  <si>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</si>
  <si>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</si>
  <si>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</si>
  <si>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</si>
  <si>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</si>
  <si>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</si>
  <si>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</si>
  <si>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</si>
  <si>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</si>
  <si>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</si>
  <si>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</si>
  <si>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</si>
  <si>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</si>
  <si>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</si>
  <si>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</si>
  <si>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</si>
  <si>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</si>
  <si>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</si>
  <si>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</si>
  <si>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</si>
  <si>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</si>
  <si>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</si>
  <si>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</si>
  <si>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</si>
  <si>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</si>
  <si>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</si>
  <si>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</si>
  <si>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</si>
  <si>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</si>
  <si>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</si>
  <si>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</si>
  <si>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</si>
  <si>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</si>
  <si>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</si>
  <si>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</si>
  <si>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</si>
  <si>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</si>
  <si>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</si>
  <si>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</si>
  <si>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</si>
  <si>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</si>
  <si>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</si>
  <si>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</si>
  <si>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</si>
  <si>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</si>
  <si>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</si>
  <si>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</si>
  <si>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</si>
  <si>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</si>
  <si>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</si>
  <si>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</si>
  <si>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</si>
  <si>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</si>
  <si>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</si>
  <si>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</si>
  <si>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</si>
  <si>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</si>
  <si>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</si>
  <si>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</si>
  <si>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</si>
  <si>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</si>
  <si>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</si>
  <si>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</si>
  <si>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</si>
  <si>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</si>
  <si>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</si>
  <si>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</si>
  <si>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</si>
  <si>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</si>
  <si>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</si>
  <si>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</si>
  <si>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</si>
  <si>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</si>
  <si>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</si>
  <si>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</si>
  <si>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</si>
  <si>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</si>
  <si>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</si>
  <si>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</si>
  <si>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</si>
  <si>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</si>
  <si>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</si>
  <si>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</si>
  <si>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</si>
  <si>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</si>
  <si>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</si>
  <si>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</si>
  <si>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</si>
  <si>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</si>
  <si>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</si>
  <si>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</si>
  <si>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</si>
  <si>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</si>
  <si>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</si>
  <si>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</si>
  <si>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</si>
  <si>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</si>
  <si>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</si>
  <si>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</si>
  <si>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</si>
  <si>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</si>
  <si>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</si>
  <si>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</si>
  <si>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</si>
  <si>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</si>
  <si>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</si>
  <si>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</si>
  <si>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</si>
  <si>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</si>
  <si>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</si>
  <si>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</si>
  <si>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</si>
  <si>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</si>
  <si>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</si>
  <si>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</si>
  <si>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</si>
  <si>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</si>
  <si>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</si>
  <si>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</si>
  <si>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</si>
  <si>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</si>
  <si>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</si>
  <si>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</si>
  <si>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</si>
  <si>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</si>
  <si>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</si>
  <si>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</si>
  <si>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</si>
  <si>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</si>
  <si>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</si>
  <si>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</si>
  <si>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</si>
  <si>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</si>
  <si>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</si>
  <si>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</si>
  <si>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</si>
  <si>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</si>
  <si>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</si>
  <si>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</si>
  <si>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</si>
  <si>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</si>
  <si>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</si>
  <si>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</si>
  <si>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</si>
  <si>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</si>
  <si>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</si>
  <si>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</si>
  <si>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</si>
  <si>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</si>
  <si>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</si>
  <si>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</si>
  <si>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</si>
  <si>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</si>
  <si>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</si>
  <si>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</si>
  <si>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</si>
  <si>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</si>
  <si>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</si>
  <si>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</si>
  <si>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</si>
  <si>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</si>
  <si>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</si>
  <si>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</si>
  <si>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</si>
  <si>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</si>
  <si>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</si>
  <si>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</si>
  <si>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</si>
  <si>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</si>
  <si>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</si>
  <si>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</si>
  <si>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</si>
  <si>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</si>
  <si>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</si>
  <si>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</si>
  <si>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</si>
  <si>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</si>
  <si>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</si>
  <si>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</si>
  <si>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</si>
  <si>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</si>
  <si>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</si>
  <si>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</si>
  <si>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</si>
  <si>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</si>
  <si>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</si>
  <si>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</si>
  <si>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</si>
  <si>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</si>
  <si>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</si>
  <si>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</si>
  <si>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</si>
  <si>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</si>
  <si>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</si>
  <si>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</si>
  <si>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</si>
  <si>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</si>
  <si>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</si>
  <si>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</si>
  <si>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</si>
  <si>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</si>
  <si>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</si>
  <si>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</si>
  <si>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</si>
  <si>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</si>
  <si>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</si>
  <si>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</si>
  <si>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</si>
  <si>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</si>
  <si>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</si>
  <si>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</si>
  <si>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</si>
  <si>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</si>
  <si>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</si>
  <si>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</si>
  <si>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</si>
  <si>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</si>
  <si>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</si>
  <si>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</si>
  <si>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</si>
  <si>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</si>
  <si>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</si>
  <si>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</si>
  <si>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</si>
  <si>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</si>
  <si>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</si>
  <si>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</si>
  <si>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</si>
  <si>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</si>
  <si>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</si>
  <si>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</si>
  <si>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</si>
  <si>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</si>
  <si>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</si>
  <si>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</si>
  <si>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</si>
  <si>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</si>
  <si>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</si>
  <si>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</si>
  <si>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</si>
  <si>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</si>
  <si>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</si>
  <si>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</si>
  <si>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</si>
  <si>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</si>
  <si>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</si>
  <si>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</si>
  <si>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</si>
  <si>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</si>
  <si>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</si>
  <si>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</si>
  <si>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</si>
  <si>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</si>
  <si>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</si>
  <si>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</si>
  <si>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</si>
  <si>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</si>
  <si>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</si>
  <si>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</si>
  <si>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</si>
  <si>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</si>
  <si>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</si>
  <si>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</si>
  <si>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</si>
  <si>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</si>
  <si>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</si>
  <si>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</si>
  <si>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</si>
  <si>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</si>
  <si>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</si>
  <si>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</si>
  <si>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</si>
  <si>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</si>
  <si>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</si>
  <si>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</si>
  <si>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</si>
  <si>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</si>
  <si>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</si>
  <si>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</si>
  <si>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</si>
  <si>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</si>
  <si>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</si>
  <si>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</si>
  <si>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</si>
  <si>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</si>
  <si>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</si>
  <si>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</si>
  <si>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</si>
  <si>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</si>
  <si>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</si>
  <si>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</si>
  <si>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</si>
  <si>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</si>
  <si>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</si>
  <si>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</si>
  <si>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</si>
  <si>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</si>
  <si>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</si>
  <si>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</si>
  <si>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</si>
  <si>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</si>
  <si>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</si>
  <si>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</si>
  <si>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</si>
  <si>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</si>
  <si>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</si>
  <si>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</si>
  <si>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</si>
  <si>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</si>
  <si>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</si>
  <si>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</si>
  <si>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</si>
  <si>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</si>
  <si>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</si>
  <si>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</si>
  <si>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</si>
  <si>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</si>
  <si>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</si>
  <si>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</si>
  <si>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</si>
  <si>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</si>
  <si>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</si>
  <si>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</si>
  <si>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</si>
  <si>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</si>
  <si>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</si>
  <si>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</si>
  <si>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</si>
  <si>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</si>
  <si>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</si>
  <si>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</si>
  <si>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</si>
  <si>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</si>
  <si>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</si>
  <si>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</si>
  <si>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</si>
  <si>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</si>
  <si>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</si>
  <si>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</si>
  <si>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</si>
  <si>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</si>
  <si>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</si>
  <si>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</si>
  <si>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</si>
  <si>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</si>
  <si>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</si>
  <si>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</si>
  <si>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</si>
  <si>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</si>
  <si>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</si>
  <si>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</si>
  <si>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</si>
  <si>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</si>
  <si>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</si>
  <si>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</si>
  <si>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</si>
  <si>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</si>
  <si>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</si>
  <si>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</si>
  <si>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</si>
  <si>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</si>
  <si>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</si>
  <si>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</si>
  <si>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</si>
  <si>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</si>
  <si>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</si>
  <si>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</si>
  <si>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</si>
  <si>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</si>
  <si>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</si>
  <si>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</si>
  <si>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</si>
  <si>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</si>
  <si>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</si>
  <si>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</si>
  <si>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</si>
  <si>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</si>
  <si>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</si>
  <si>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</si>
  <si>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</si>
  <si>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</si>
  <si>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</si>
  <si>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</si>
  <si>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</si>
  <si>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</si>
  <si>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</si>
  <si>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</si>
  <si>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</si>
  <si>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</si>
  <si>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</si>
  <si>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</si>
  <si>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</si>
  <si>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</si>
  <si>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</si>
  <si>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</si>
  <si>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</si>
  <si>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</si>
  <si>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</si>
  <si>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</si>
  <si>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</si>
  <si>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</si>
  <si>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</si>
  <si>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</si>
  <si>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</si>
  <si>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</si>
  <si>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</si>
  <si>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</si>
  <si>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</si>
  <si>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</si>
  <si>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</si>
  <si>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</si>
  <si>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</si>
  <si>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</si>
  <si>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</si>
  <si>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</si>
  <si>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</si>
  <si>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</si>
  <si>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</si>
  <si>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</si>
  <si>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</si>
  <si>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</si>
  <si>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</si>
  <si>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</si>
  <si>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</si>
  <si>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</si>
  <si>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</si>
  <si>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</si>
  <si>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</si>
  <si>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</si>
  <si>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</si>
  <si>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</si>
  <si>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</si>
  <si>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</si>
  <si>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</si>
  <si>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</si>
  <si>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</si>
  <si>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</si>
  <si>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</si>
  <si>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</si>
  <si>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</si>
  <si>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</si>
  <si>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</si>
  <si>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</si>
  <si>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</si>
  <si>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</si>
  <si>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</si>
  <si>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</si>
  <si>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</si>
  <si>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</si>
  <si>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</si>
  <si>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</si>
  <si>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</si>
  <si>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</si>
  <si>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</si>
  <si>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</si>
  <si>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</si>
  <si>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</si>
  <si>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</si>
  <si>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</si>
  <si>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</si>
  <si>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</si>
  <si>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</si>
  <si>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</si>
  <si>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</si>
  <si>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</si>
  <si>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</si>
  <si>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</si>
  <si>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</si>
  <si>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</si>
  <si>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</si>
  <si>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</si>
  <si>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</si>
  <si>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</si>
  <si>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</si>
  <si>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</si>
  <si>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</si>
  <si>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</si>
  <si>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</si>
  <si>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</si>
  <si>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</si>
  <si>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</si>
  <si>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</si>
  <si>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</si>
  <si>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</si>
  <si>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</si>
  <si>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</si>
  <si>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</si>
  <si>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</si>
  <si>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</si>
  <si>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</si>
  <si>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</si>
  <si>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</si>
  <si>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</si>
  <si>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</si>
  <si>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</si>
  <si>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</si>
  <si>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</si>
  <si>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</si>
  <si>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</si>
  <si>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</si>
  <si>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</si>
  <si>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</si>
  <si>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</si>
  <si>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</si>
  <si>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</si>
  <si>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</si>
  <si>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</si>
  <si>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</si>
  <si>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</si>
  <si>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</si>
  <si>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</si>
  <si>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</si>
  <si>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</si>
  <si>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</si>
  <si>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</si>
  <si>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</si>
  <si>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</si>
  <si>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</si>
  <si>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</si>
  <si>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</si>
  <si>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</si>
  <si>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</si>
  <si>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</si>
  <si>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</si>
  <si>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</si>
  <si>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</si>
  <si>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</si>
  <si>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</si>
  <si>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</si>
  <si>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</si>
  <si>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</si>
  <si>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</si>
  <si>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</si>
  <si>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</si>
  <si>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</si>
  <si>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</si>
  <si>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</si>
  <si>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</si>
  <si>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</si>
  <si>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</si>
  <si>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</si>
  <si>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</si>
  <si>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</si>
  <si>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</si>
  <si>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</si>
  <si>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</si>
  <si>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</si>
  <si>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</si>
  <si>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</si>
  <si>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</si>
  <si>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</si>
  <si>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</si>
  <si>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</si>
  <si>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</si>
  <si>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</si>
  <si>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</si>
  <si>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</si>
  <si>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</si>
  <si>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</si>
  <si>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</si>
  <si>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</si>
  <si>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</si>
  <si>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</si>
  <si>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</si>
  <si>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</si>
  <si>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</si>
  <si>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</si>
  <si>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</si>
  <si>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</si>
  <si>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</si>
  <si>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</si>
  <si>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</si>
  <si>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</si>
  <si>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</si>
  <si>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</si>
  <si>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</si>
  <si>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</si>
  <si>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</si>
  <si>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</si>
  <si>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</si>
  <si>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</si>
  <si>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</si>
  <si>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</si>
  <si>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</si>
  <si>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</si>
  <si>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</si>
  <si>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</si>
  <si>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</si>
  <si>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</si>
  <si>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</si>
  <si>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</si>
  <si>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</si>
  <si>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</si>
  <si>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</si>
  <si>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</si>
  <si>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</si>
  <si>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</si>
  <si>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</si>
  <si>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</si>
  <si>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</si>
  <si>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</si>
  <si>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</si>
  <si>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</si>
  <si>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</si>
  <si>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</si>
  <si>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</si>
  <si>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</si>
  <si>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</si>
  <si>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</si>
  <si>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</si>
  <si>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</si>
  <si>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</si>
  <si>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</si>
  <si>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</si>
  <si>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</si>
  <si>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</si>
  <si>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</si>
  <si>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</si>
  <si>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</si>
  <si>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</si>
  <si>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</si>
  <si>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</si>
  <si>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</si>
  <si>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</si>
  <si>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</si>
  <si>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</si>
  <si>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</si>
  <si>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</si>
  <si>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</si>
  <si>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</si>
  <si>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</si>
  <si>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</si>
  <si>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</si>
  <si>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</si>
  <si>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</si>
  <si>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</si>
  <si>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</si>
  <si>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</si>
  <si>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</si>
  <si>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</si>
  <si>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</si>
  <si>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</si>
  <si>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</si>
  <si>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</si>
  <si>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</si>
  <si>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</si>
  <si>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</si>
  <si>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</si>
  <si>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</si>
  <si>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</si>
  <si>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</si>
  <si>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</si>
  <si>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</si>
  <si>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</si>
  <si>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</si>
  <si>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</si>
  <si>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</si>
  <si>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</si>
  <si>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</si>
  <si>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</si>
  <si>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</si>
  <si>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</si>
  <si>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</si>
  <si>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</si>
  <si>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</si>
  <si>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</si>
  <si>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</si>
  <si>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</si>
  <si>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</si>
  <si>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</si>
  <si>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</si>
  <si>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</si>
  <si>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</si>
  <si>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</si>
  <si>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</si>
  <si>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</si>
  <si>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</si>
  <si>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</si>
  <si>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</si>
  <si>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</si>
  <si>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</si>
  <si>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</si>
  <si>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</si>
  <si>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</si>
  <si>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</si>
  <si>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</si>
  <si>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</si>
  <si>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</si>
  <si>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</si>
  <si>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</si>
  <si>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</si>
  <si>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</si>
  <si>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</si>
  <si>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</si>
  <si>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</si>
  <si>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</si>
  <si>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</si>
  <si>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</si>
  <si>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</si>
  <si>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</si>
  <si>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</si>
  <si>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</si>
  <si>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</si>
  <si>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</si>
  <si>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</si>
  <si>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</si>
  <si>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</si>
  <si>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</si>
  <si>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</si>
  <si>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</si>
  <si>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</si>
  <si>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</si>
  <si>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</si>
  <si>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</si>
  <si>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</si>
  <si>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</si>
  <si>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</si>
  <si>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</si>
  <si>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</si>
  <si>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</si>
  <si>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</si>
  <si>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</si>
  <si>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</si>
  <si>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</si>
  <si>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</si>
  <si>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</si>
  <si>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</si>
  <si>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</si>
  <si>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</si>
  <si>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</si>
  <si>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</si>
  <si>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</si>
  <si>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</si>
  <si>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</si>
  <si>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</si>
  <si>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</si>
  <si>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</si>
  <si>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</si>
  <si>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</si>
  <si>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</si>
  <si>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</si>
  <si>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</si>
  <si>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</si>
  <si>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</si>
  <si>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</si>
  <si>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</si>
  <si>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</si>
  <si>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</si>
  <si>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</si>
  <si>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</si>
  <si>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</si>
  <si>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</si>
  <si>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</si>
  <si>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</si>
  <si>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</si>
  <si>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</si>
  <si>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</si>
  <si>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</si>
  <si>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</si>
  <si>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</si>
  <si>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</si>
  <si>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</si>
  <si>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</si>
  <si>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</si>
  <si>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</si>
  <si>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</si>
  <si>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</si>
  <si>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</si>
  <si>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</si>
  <si>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</si>
  <si>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</si>
  <si>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</si>
  <si>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</si>
  <si>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</si>
  <si>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</si>
  <si>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</si>
  <si>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</si>
  <si>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</si>
  <si>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</si>
  <si>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</si>
  <si>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</si>
  <si>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</si>
  <si>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</si>
  <si>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</si>
  <si>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</si>
  <si>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</si>
  <si>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</si>
  <si>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</si>
  <si>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</si>
  <si>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</si>
  <si>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</si>
  <si>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</si>
  <si>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</si>
  <si>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</si>
  <si>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</si>
  <si>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</si>
  <si>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</si>
  <si>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</si>
  <si>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</si>
  <si>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</si>
  <si>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</si>
  <si>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</si>
  <si>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</si>
  <si>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</si>
  <si>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</si>
  <si>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</si>
  <si>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</si>
  <si>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</si>
  <si>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</si>
  <si>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</si>
  <si>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</si>
  <si>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</si>
  <si>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</si>
  <si>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</si>
  <si>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</si>
  <si>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</si>
  <si>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</si>
  <si>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</si>
  <si>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</si>
  <si>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</si>
  <si>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</si>
  <si>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</si>
  <si>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</si>
  <si>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</si>
  <si>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</si>
  <si>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</si>
  <si>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</si>
  <si>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</si>
  <si>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</si>
  <si>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</si>
  <si>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</si>
  <si>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</si>
  <si>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</si>
  <si>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</si>
  <si>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</si>
  <si>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</si>
  <si>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</si>
  <si>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</si>
  <si>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</si>
  <si>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</si>
  <si>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</si>
  <si>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</si>
  <si>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</si>
  <si>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</si>
  <si>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</si>
  <si>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</si>
  <si>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</si>
  <si>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</si>
  <si>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</si>
  <si>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</si>
  <si>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</si>
  <si>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</si>
  <si>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</si>
  <si>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</si>
  <si>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</si>
  <si>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</si>
  <si>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</si>
  <si>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</si>
  <si>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</si>
  <si>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</si>
  <si>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</si>
  <si>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</si>
  <si>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</si>
  <si>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</si>
  <si>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</si>
  <si>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</si>
  <si>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</si>
  <si>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</si>
  <si>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</si>
  <si>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</si>
  <si>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</si>
  <si>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</si>
  <si>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</si>
  <si>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</si>
  <si>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</si>
  <si>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</si>
  <si>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</si>
  <si>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</si>
  <si>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</si>
  <si>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</si>
  <si>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</si>
  <si>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</si>
  <si>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</si>
  <si>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</si>
  <si>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</si>
  <si>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</si>
  <si>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</si>
  <si>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</si>
  <si>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</si>
  <si>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</si>
  <si>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</si>
  <si>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</si>
  <si>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</si>
  <si>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</si>
  <si>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</si>
  <si>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</si>
  <si>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</si>
  <si>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</si>
  <si>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</si>
  <si>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</si>
  <si>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</si>
  <si>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</si>
  <si>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</si>
  <si>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</si>
  <si>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</si>
  <si>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</si>
  <si>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</si>
  <si>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</si>
  <si>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</si>
  <si>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</si>
  <si>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</si>
  <si>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</si>
  <si>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</si>
  <si>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</si>
  <si>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</si>
  <si>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</si>
  <si>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</si>
  <si>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</si>
  <si>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</si>
  <si>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</si>
  <si>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</si>
  <si>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</si>
  <si>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</si>
  <si>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</si>
  <si>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</si>
  <si>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</si>
  <si>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</si>
  <si>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</si>
  <si>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</si>
  <si>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</si>
  <si>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</si>
  <si>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</si>
  <si>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</si>
  <si>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</si>
  <si>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</si>
  <si>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</si>
  <si>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</si>
  <si>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</si>
  <si>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</si>
  <si>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</si>
  <si>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</si>
  <si>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</si>
  <si>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</si>
  <si>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</si>
  <si>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</si>
  <si>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</si>
  <si>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</si>
  <si>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</si>
  <si>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</si>
  <si>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</si>
  <si>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</si>
  <si>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</si>
  <si>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</si>
  <si>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</si>
  <si>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</si>
  <si>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</si>
  <si>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</si>
  <si>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</si>
  <si>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</si>
  <si>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</si>
  <si>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</si>
  <si>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</si>
  <si>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</si>
  <si>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</si>
  <si>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</si>
  <si>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</si>
  <si>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</si>
  <si>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</si>
  <si>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</si>
  <si>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</si>
  <si>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</si>
  <si>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</si>
  <si>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</si>
  <si>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</si>
  <si>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</si>
  <si>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</si>
  <si>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</si>
  <si>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</si>
  <si>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</si>
  <si>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</si>
  <si>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</si>
  <si>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</si>
  <si>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</si>
  <si>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</si>
  <si>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</si>
  <si>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</si>
  <si>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</si>
  <si>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</si>
  <si>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</si>
  <si>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</si>
  <si>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</si>
  <si>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</si>
  <si>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</si>
  <si>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</si>
  <si>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</si>
  <si>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</si>
  <si>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</si>
  <si>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</si>
  <si>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</si>
  <si>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</si>
  <si>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</si>
  <si>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</si>
  <si>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</si>
  <si>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</si>
  <si>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</si>
  <si>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</si>
  <si>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</si>
  <si>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</si>
  <si>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</si>
  <si>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</si>
  <si>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</si>
  <si>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</si>
  <si>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</si>
  <si>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</si>
  <si>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</si>
  <si>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</si>
  <si>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</si>
  <si>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</si>
  <si>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</si>
  <si>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</si>
  <si>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</si>
  <si>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</si>
  <si>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</si>
  <si>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</si>
  <si>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</si>
  <si>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</si>
  <si>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</si>
  <si>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</si>
  <si>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</si>
  <si>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</si>
  <si>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</si>
  <si>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</si>
  <si>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</si>
  <si>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</si>
  <si>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</si>
  <si>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</si>
  <si>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</si>
  <si>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</si>
  <si>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</si>
  <si>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</si>
  <si>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</si>
  <si>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</si>
  <si>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</si>
  <si>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</si>
  <si>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</si>
  <si>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</si>
  <si>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</si>
  <si>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</si>
  <si>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</si>
  <si>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</si>
  <si>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</si>
  <si>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</si>
  <si>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</si>
  <si>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</si>
  <si>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</si>
  <si>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</si>
  <si>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</si>
  <si>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</si>
  <si>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</si>
  <si>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</si>
  <si>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</si>
  <si>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</si>
  <si>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</si>
  <si>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</si>
  <si>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</si>
  <si>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</si>
  <si>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</si>
  <si>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</si>
  <si>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</si>
  <si>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</si>
  <si>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</si>
  <si>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</si>
  <si>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</si>
  <si>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</si>
  <si>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</si>
  <si>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</si>
  <si>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</si>
  <si>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</si>
  <si>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</si>
  <si>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</si>
  <si>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</si>
  <si>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</si>
  <si>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</si>
  <si>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</si>
  <si>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</si>
  <si>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</si>
  <si>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</si>
  <si>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</si>
  <si>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</si>
  <si>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</si>
  <si>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</si>
  <si>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</si>
  <si>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</si>
  <si>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</si>
  <si>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</si>
  <si>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</si>
  <si>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</si>
  <si>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</si>
  <si>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</si>
  <si>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</si>
  <si>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</si>
  <si>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</si>
  <si>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</si>
  <si>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</si>
  <si>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</si>
  <si>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</si>
  <si>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</si>
  <si>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</si>
  <si>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</si>
  <si>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</si>
  <si>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</si>
  <si>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</si>
  <si>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</si>
  <si>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</si>
  <si>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</si>
  <si>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</si>
  <si>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</si>
  <si>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</si>
  <si>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</si>
  <si>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</si>
  <si>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</si>
  <si>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</si>
  <si>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</si>
  <si>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</si>
  <si>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</si>
  <si>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</si>
  <si>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</si>
  <si>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</si>
  <si>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</si>
  <si>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</si>
  <si>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</si>
  <si>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</si>
  <si>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</si>
  <si>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</si>
  <si>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</si>
  <si>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</si>
  <si>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</si>
  <si>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</si>
  <si>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</si>
  <si>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</si>
  <si>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</si>
  <si>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</si>
  <si>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</si>
  <si>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</si>
  <si>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</si>
  <si>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</si>
  <si>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</si>
  <si>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</si>
  <si>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</si>
  <si>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</si>
  <si>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</si>
  <si>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</si>
  <si>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</si>
  <si>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</si>
  <si>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</si>
  <si>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</si>
  <si>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</si>
  <si>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</si>
  <si>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</si>
  <si>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</si>
  <si>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</si>
  <si>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</si>
  <si>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</si>
  <si>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</si>
  <si>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</si>
  <si>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</si>
  <si>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</si>
  <si>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</si>
  <si>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</si>
  <si>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</si>
  <si>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</si>
  <si>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</si>
  <si>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</si>
  <si>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</si>
  <si>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</si>
  <si>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</si>
  <si>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</si>
  <si>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</si>
  <si>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</si>
  <si>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</si>
  <si>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</si>
  <si>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</si>
  <si>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</si>
  <si>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</si>
  <si>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</si>
  <si>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</si>
  <si>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</si>
  <si>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</si>
  <si>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</si>
  <si>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</si>
  <si>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</si>
  <si>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</si>
  <si>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</si>
  <si>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</si>
  <si>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</si>
  <si>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</si>
  <si>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</si>
  <si>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</si>
  <si>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</si>
  <si>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</si>
  <si>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</si>
  <si>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</si>
  <si>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</si>
  <si>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</si>
  <si>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</si>
  <si>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</si>
  <si>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</si>
  <si>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</si>
  <si>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</si>
  <si>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</si>
  <si>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</si>
  <si>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</si>
  <si>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</si>
  <si>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</si>
  <si>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</si>
  <si>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</si>
  <si>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</si>
  <si>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</si>
  <si>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</si>
  <si>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</si>
  <si>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</si>
  <si>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</si>
  <si>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</si>
  <si>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</si>
  <si>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</si>
  <si>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</si>
  <si>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</si>
  <si>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2021-20-10000674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</si>
  <si>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</si>
  <si>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</si>
  <si>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47/2605195</t>
  </si>
  <si>
    <t>472606347</t>
  </si>
  <si>
    <t>472607222</t>
  </si>
  <si>
    <t>472608190</t>
  </si>
  <si>
    <t>052</t>
  </si>
  <si>
    <t>26/01/2009</t>
  </si>
  <si>
    <t>31/12/2009</t>
  </si>
  <si>
    <t>131</t>
  </si>
  <si>
    <t>27/01/2010</t>
  </si>
  <si>
    <t>31/12/2010</t>
  </si>
  <si>
    <t>29</t>
  </si>
  <si>
    <t>14/01/2011</t>
  </si>
  <si>
    <t>31/12/2011</t>
  </si>
  <si>
    <t>119</t>
  </si>
  <si>
    <t>13/01/2012</t>
  </si>
  <si>
    <t>31/12/2012</t>
  </si>
  <si>
    <t>60</t>
  </si>
  <si>
    <t>24/01/2013</t>
  </si>
  <si>
    <t>31/12/2013</t>
  </si>
  <si>
    <t>153</t>
  </si>
  <si>
    <t>21/01/2014</t>
  </si>
  <si>
    <t>30/01/2015</t>
  </si>
  <si>
    <t>063</t>
  </si>
  <si>
    <t>29/01/2015</t>
  </si>
  <si>
    <t>31/12/2015</t>
  </si>
  <si>
    <t>093</t>
  </si>
  <si>
    <t>01/02/2016</t>
  </si>
  <si>
    <t>31/10/2016</t>
  </si>
  <si>
    <t>374</t>
  </si>
  <si>
    <t>01/11/2016</t>
  </si>
  <si>
    <t>31/07/2018</t>
  </si>
  <si>
    <t>135</t>
  </si>
  <si>
    <t>01/08/2018</t>
  </si>
  <si>
    <t>15/12/2018</t>
  </si>
  <si>
    <t>136</t>
  </si>
  <si>
    <t>311</t>
  </si>
  <si>
    <t>30/03/2020</t>
  </si>
  <si>
    <t>312</t>
  </si>
  <si>
    <t>Brindar atencion a niños y niñas de seis años, apoyar a las familias en desarrollo que tienen mujeres gestantes y madres lactantes y niños y niñas menores de dos años que se encuentran en vulnerabilidad  psicoactiva, nuticional, economica y social.</t>
  </si>
  <si>
    <t xml:space="preserve">Brindar atencion a la primera infancia niños y niñas menores de seis años, de familias con vulnerablilidad econimica, social, cultural, Nutricional, psicoafectivaa traves de hoogares cmunitarios de bienestar modalidad 0-7 y apoyar alas familias em desarrollo con mujeres gestantes y madres lactantes y niñios y niñas menosres de dos años que se encuentren en vulnerabilidad psicoafectiva, nutricional, economicay social para la modalidad  FAMI prioritariamente en situacion de desplazamiento. </t>
  </si>
  <si>
    <t>Brindar atencion a la primera infancia niños y niñas menores de cinco años, de familias con vulnerablilidad econimica, social, cultural, Nutricional, psicoafectivaa traves de hoogares cmunitarios de bienestar modalidad 0 -5 años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psicoactiva, nutricional aconimica  y social prioritariamente en situacion de desplazamiento.</t>
  </si>
  <si>
    <t>atemder a la primera infancia en el marco de la estrategia #de cero a siempre" especificamente a los niños y niñas menores de cinco años (5) de familias en situacion de vulnerabilidad de conformidad con la directices, lineamientos y parametros establecidos por el ICBF, asi como regular las relaciones entre las diversas partes derivadas de la entrega de aprtes del ICBF a la entidad administradora del servicio en la modalida de hogares comunitarios de bienestar en las siguientes formas de atencion: familiares, multiples, grupales empresariales, jardines sociales y en la modalidad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</si>
  <si>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asi como regular las relaciones entre las partes deribadas de la entrega de aportes del ICBF a la entidad administradora del servicios en la modalidad de hogares comunitarios de bienestar en las siguientes formas de atencion: familiares, multiples , grupales, empresariales, jardines sociales y en la odalida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</si>
  <si>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en las siguientes formas de atencion: hogares comunitarios de bienestar tradicionales, familiares, multiples , agrupales, empresariales, jardines sociales, fami y hogares comunitarios integrales.</t>
  </si>
  <si>
    <t>prestar servicios de atencion a niñas y niños, en el marco de la politica de estado para el desarrollo integral de la primera infancia "de cero a siempre" de conformidad con las directrices, lineamientos y parametros establecidos por el ICBF para el servicio: hogares comunitarios de binestar failiares</t>
  </si>
  <si>
    <t>prestar los servicios de hogares cominutarios de bienestra familiar y FAMI de conformidad con las ditrectices, lineamients y oarametros establecidos por el ICBF, en armonia con las politicas de estado para el desarrollo integral a la primera infacia de CERO A SIEMRPE</t>
  </si>
  <si>
    <t>188</t>
  </si>
  <si>
    <t>Aura Elena Aguilar Medina</t>
  </si>
  <si>
    <t>Calle 3 N° 5a - 47</t>
  </si>
  <si>
    <t>3145116358</t>
  </si>
  <si>
    <t>apdesong@gmail.com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</si>
</sst>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8">
      <xmlColumnPr mapId="141" xpath="/ManifestacionInteres/ExperienciaTerritorial/@ET_Estado" xmlDataType="string"/>
    </tableColumn>
    <tableColumn id="15" xr3:uid="{00000000-0010-0000-0000-00000F000000}"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6" tableBorderDxfId="25">
  <tableColumns count="15">
    <tableColumn id="1" xr3:uid="{00000000-0010-0000-0100-000001000000}" uniqueName="CR_No" name="No." dataDxfId="24">
      <xmlColumnPr mapId="141" xpath="/ManifestacionInteres/CapacidadResidual/@CR_No" xmlDataType="int"/>
    </tableColumn>
    <tableColumn id="2" xr3:uid="{00000000-0010-0000-0100-000002000000}" uniqueName="CR_Entidad_Contratante" name="Entidad contratante" dataDxfId="23">
      <xmlColumnPr mapId="141" xpath="/ManifestacionInteres/CapacidadResidual/@CR_Entidad_Contratante" xmlDataType="string"/>
    </tableColumn>
    <tableColumn id="3" xr3:uid="{00000000-0010-0000-0100-000003000000}" uniqueName="CR_Sector" name="Sector" dataDxfId="22">
      <xmlColumnPr mapId="141" xpath="/ManifestacionInteres/CapacidadResidual/@CR_Sector" xmlDataType="string"/>
    </tableColumn>
    <tableColumn id="4" xr3:uid="{00000000-0010-0000-0100-000004000000}" uniqueName="CR_Numero_de_contrato" name="Número de contrato" dataDxfId="21">
      <xmlColumnPr mapId="141" xpath="/ManifestacionInteres/CapacidadResidual/@CR_Numero_de_contrato" xmlDataType="string"/>
    </tableColumn>
    <tableColumn id="5" xr3:uid="{00000000-0010-0000-0100-000005000000}" uniqueName="CR_Fecha_Inicio" name="Fecha  Inicio (dd/mm/aaaa)" dataDxfId="20">
      <xmlColumnPr mapId="141" xpath="/ManifestacionInteres/CapacidadResidual/@CR_Fecha_Inicio" xmlDataType="date"/>
    </tableColumn>
    <tableColumn id="6" xr3:uid="{00000000-0010-0000-0100-000006000000}" uniqueName="CR_Fecha_Terminacion" name="Fecha  terminación (dd/mm/aaaa)" dataDxfId="19">
      <xmlColumnPr mapId="141" xpath="/ManifestacionInteres/CapacidadResidual/@CR_Fecha_Terminacion" xmlDataType="date"/>
    </tableColumn>
    <tableColumn id="7" xr3:uid="{00000000-0010-0000-0100-000007000000}" uniqueName="CR_Experiencia" name="Experiencia (meses)" dataDxfId="18">
      <xmlColumnPr mapId="141" xpath="/ManifestacionInteres/CapacidadResidual/@CR_Experiencia" xmlDataType="int"/>
    </tableColumn>
    <tableColumn id="8" xr3:uid="{00000000-0010-0000-0100-000008000000}" uniqueName="CR_Objeto_contrato" name="Objeto del contrato" dataDxfId="17">
      <xmlColumnPr mapId="141" xpath="/ManifestacionInteres/CapacidadResidual/@CR_Objeto_contrato" xmlDataType="string"/>
    </tableColumn>
    <tableColumn id="9" xr3:uid="{00000000-0010-0000-0100-000009000000}" uniqueName="CR_Departamento_ejecu" name="Departamento" dataDxfId="16">
      <xmlColumnPr mapId="141" xpath="/ManifestacionInteres/CapacidadResidual/@CR_Departamento_ejecu" xmlDataType="string"/>
    </tableColumn>
    <tableColumn id="10" xr3:uid="{00000000-0010-0000-0100-00000A000000}" uniqueName="CR_Municipio_ejecu" name="Municipio" dataDxfId="15">
      <xmlColumnPr mapId="141" xpath="/ManifestacionInteres/CapacidadResidual/@CR_Municipio_ejecu" xmlDataType="string"/>
    </tableColumn>
    <tableColumn id="11" xr3:uid="{00000000-0010-0000-0100-00000B000000}" uniqueName="CR_Valor_contrato" name="Valor del contrato" dataDxfId="14">
      <xmlColumnPr mapId="141" xpath="/ManifestacionInteres/CapacidadResidual/@CR_Valor_contrato" xmlDataType="int"/>
    </tableColumn>
    <tableColumn id="12" xr3:uid="{00000000-0010-0000-0100-00000C000000}" uniqueName="CR_Valor_SMMLV" name="Valor en SMMLV" dataDxfId="13">
      <xmlColumnPr mapId="141" xpath="/ManifestacionInteres/CapacidadResidual/@CR_Valor_SMMLV" xmlDataType="decimal"/>
    </tableColumn>
    <tableColumn id="13" xr3:uid="{00000000-0010-0000-0100-00000D000000}" uniqueName="CR_Union_temp_con" name="Unión Temporal / Consorcio" dataDxfId="12">
      <xmlColumnPr mapId="141" xpath="/ManifestacionInteres/CapacidadResidual/@CR_Union_temp_con" xmlDataType="string"/>
    </tableColumn>
    <tableColumn id="14" xr3:uid="{00000000-0010-0000-0100-00000E000000}" uniqueName="CR_por_part" name="% participación" dataDxfId="11">
      <xmlColumnPr mapId="141" xpath="/ManifestacionInteres/CapacidadResidual/@CR_por_part" xmlDataType="decimal"/>
    </tableColumn>
    <tableColumn id="15" xr3:uid="{00000000-0010-0000-0100-00000F000000}"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9" dataDxfId="8" tableBorderDxfId="7">
  <autoFilter ref="I19:N35" xr:uid="{94733403-E9D1-45CF-A469-98101489943E}"/>
  <tableColumns count="6">
    <tableColumn id="1" xr3:uid="{97613414-AD0F-4DBE-B32A-84B3944E5B47}" uniqueName="DCI_Departamento" name="Departamento" dataDxfId="6">
      <xmlColumnPr mapId="141" xpath="/ManifestacionInteres/DatosContratoInvitacion/@DCI_Departamento" xmlDataType="string"/>
    </tableColumn>
    <tableColumn id="2" xr3:uid="{9C360EB5-E26C-4F83-A50F-BC6C78C71758}" uniqueName="DCI_Ciudad" name="Municipio" dataDxfId="5">
      <xmlColumnPr mapId="141" xpath="/ManifestacionInteres/DatosContratoInvitacion/@DCI_Ciudad" xmlDataType="string"/>
    </tableColumn>
    <tableColumn id="3" xr3:uid="{3028264A-73C2-41D7-98B5-17A16B923535}" uniqueName="DCI_Valor_Invitacion" name="Valor invitación" dataDxfId="4">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459</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819006201</v>
      </c>
      <c r="C20" s="5"/>
      <c r="D20" s="73"/>
      <c r="E20" s="5"/>
      <c r="F20" s="5"/>
      <c r="G20" s="5"/>
      <c r="H20" s="235"/>
      <c r="I20" s="141" t="s">
        <v>459</v>
      </c>
      <c r="J20" s="142" t="s">
        <v>470</v>
      </c>
      <c r="K20" s="143">
        <v>1344122598</v>
      </c>
      <c r="L20" s="144">
        <v>44197</v>
      </c>
      <c r="M20" s="144">
        <v>44561</v>
      </c>
      <c r="N20" s="127">
        <f>+(M20-L20)/30</f>
        <v>12.133333333333333</v>
      </c>
      <c r="O20" s="130"/>
      <c r="U20" s="126"/>
      <c r="V20" s="105">
        <f ca="1">NOW()</f>
        <v>44187.679799189813</v>
      </c>
      <c r="W20" s="105">
        <f ca="1">NOW()</f>
        <v>44187.679799189813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30" t="str">
        <f>VLOOKUP(B20,EAS!A2:B1439,2,0)</f>
        <v>ASOCIACIÓN DE PROFESIONALES PARA EL DESARROLLO EMPRESARIAL Y SOCIAL DE LA REGION CARIBE APDES</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2677</v>
      </c>
      <c r="J39" s="225"/>
      <c r="K39" s="225"/>
      <c r="L39" s="225"/>
      <c r="M39" s="225"/>
      <c r="N39" s="225"/>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2678</v>
      </c>
      <c r="C48" s="116" t="s">
        <v>31</v>
      </c>
      <c r="D48" s="113" t="s">
        <v>2679</v>
      </c>
      <c r="E48" s="243">
        <v>38384</v>
      </c>
      <c r="F48" s="243">
        <v>38748</v>
      </c>
      <c r="G48" s="152">
        <f>IF(AND(E48&lt;&gt;"",F48&lt;&gt;""),((F48-E48)/30),"")</f>
        <v>12.133333333333333</v>
      </c>
      <c r="H48" s="114" t="s">
        <v>2717</v>
      </c>
      <c r="I48" s="113" t="s">
        <v>711</v>
      </c>
      <c r="J48" s="113" t="s">
        <v>716</v>
      </c>
      <c r="K48" s="115">
        <v>105076841</v>
      </c>
      <c r="L48" s="116" t="s">
        <v>1148</v>
      </c>
      <c r="M48" s="110">
        <f t="shared" ref="M48:M79" si="2">+IF(L48="No",1,IF(L48="Si","Ingrese %",""))</f>
        <v>1</v>
      </c>
      <c r="N48" s="116" t="s">
        <v>27</v>
      </c>
      <c r="O48" s="116" t="s">
        <v>26</v>
      </c>
      <c r="P48" s="78"/>
    </row>
    <row r="49" spans="1:16" s="6" customFormat="1" ht="24.75" customHeight="1" x14ac:dyDescent="0.25">
      <c r="A49" s="135">
        <v>2</v>
      </c>
      <c r="B49" s="114" t="s">
        <v>2678</v>
      </c>
      <c r="C49" s="116" t="s">
        <v>31</v>
      </c>
      <c r="D49" s="113" t="s">
        <v>2680</v>
      </c>
      <c r="E49" s="243">
        <v>38750</v>
      </c>
      <c r="F49" s="243">
        <v>39113</v>
      </c>
      <c r="G49" s="152">
        <f t="shared" ref="G49:G50" si="3">IF(AND(E49&lt;&gt;"",F49&lt;&gt;""),((F49-E49)/30),"")</f>
        <v>12.1</v>
      </c>
      <c r="H49" s="244" t="s">
        <v>2718</v>
      </c>
      <c r="I49" s="113" t="s">
        <v>711</v>
      </c>
      <c r="J49" s="113" t="s">
        <v>716</v>
      </c>
      <c r="K49" s="115">
        <v>118301113</v>
      </c>
      <c r="L49" s="116" t="s">
        <v>1148</v>
      </c>
      <c r="M49" s="110">
        <f t="shared" si="2"/>
        <v>1</v>
      </c>
      <c r="N49" s="116" t="s">
        <v>27</v>
      </c>
      <c r="O49" s="116" t="s">
        <v>26</v>
      </c>
      <c r="P49" s="78"/>
    </row>
    <row r="50" spans="1:16" s="6" customFormat="1" ht="24.75" customHeight="1" x14ac:dyDescent="0.25">
      <c r="A50" s="135">
        <v>3</v>
      </c>
      <c r="B50" s="114" t="s">
        <v>2678</v>
      </c>
      <c r="C50" s="116" t="s">
        <v>31</v>
      </c>
      <c r="D50" s="113" t="s">
        <v>2681</v>
      </c>
      <c r="E50" s="243">
        <v>39114</v>
      </c>
      <c r="F50" s="243">
        <v>39447</v>
      </c>
      <c r="G50" s="152">
        <f t="shared" si="3"/>
        <v>11.1</v>
      </c>
      <c r="H50" s="244" t="s">
        <v>2718</v>
      </c>
      <c r="I50" s="113" t="s">
        <v>711</v>
      </c>
      <c r="J50" s="113" t="s">
        <v>716</v>
      </c>
      <c r="K50" s="115">
        <v>121288150</v>
      </c>
      <c r="L50" s="116" t="s">
        <v>1148</v>
      </c>
      <c r="M50" s="110">
        <f t="shared" si="2"/>
        <v>1</v>
      </c>
      <c r="N50" s="116" t="s">
        <v>27</v>
      </c>
      <c r="O50" s="116" t="s">
        <v>26</v>
      </c>
      <c r="P50" s="78"/>
    </row>
    <row r="51" spans="1:16" s="6" customFormat="1" ht="24.75" customHeight="1" outlineLevel="1" x14ac:dyDescent="0.25">
      <c r="A51" s="135">
        <v>4</v>
      </c>
      <c r="B51" s="114" t="s">
        <v>2678</v>
      </c>
      <c r="C51" s="116" t="s">
        <v>31</v>
      </c>
      <c r="D51" s="113" t="s">
        <v>2682</v>
      </c>
      <c r="E51" s="243">
        <v>39449</v>
      </c>
      <c r="F51" s="243">
        <v>39813</v>
      </c>
      <c r="G51" s="152">
        <f t="shared" ref="G51:G107" si="4">IF(AND(E51&lt;&gt;"",F51&lt;&gt;""),((F51-E51)/30),"")</f>
        <v>12.133333333333333</v>
      </c>
      <c r="H51" s="244" t="s">
        <v>2719</v>
      </c>
      <c r="I51" s="113" t="s">
        <v>711</v>
      </c>
      <c r="J51" s="113" t="s">
        <v>716</v>
      </c>
      <c r="K51" s="111">
        <v>139141698</v>
      </c>
      <c r="L51" s="116" t="s">
        <v>1148</v>
      </c>
      <c r="M51" s="110">
        <f t="shared" si="2"/>
        <v>1</v>
      </c>
      <c r="N51" s="116" t="s">
        <v>27</v>
      </c>
      <c r="O51" s="116" t="s">
        <v>26</v>
      </c>
      <c r="P51" s="78"/>
    </row>
    <row r="52" spans="1:16" s="7" customFormat="1" ht="24.75" customHeight="1" outlineLevel="1" x14ac:dyDescent="0.25">
      <c r="A52" s="136">
        <v>5</v>
      </c>
      <c r="B52" s="114" t="s">
        <v>2678</v>
      </c>
      <c r="C52" s="116" t="s">
        <v>31</v>
      </c>
      <c r="D52" s="113" t="s">
        <v>2683</v>
      </c>
      <c r="E52" s="113" t="s">
        <v>2684</v>
      </c>
      <c r="F52" s="113" t="s">
        <v>2685</v>
      </c>
      <c r="G52" s="152">
        <f t="shared" si="4"/>
        <v>11.3</v>
      </c>
      <c r="H52" s="244" t="s">
        <v>2719</v>
      </c>
      <c r="I52" s="113" t="s">
        <v>711</v>
      </c>
      <c r="J52" s="113" t="s">
        <v>716</v>
      </c>
      <c r="K52" s="111">
        <v>133089668</v>
      </c>
      <c r="L52" s="116" t="s">
        <v>1148</v>
      </c>
      <c r="M52" s="110">
        <f t="shared" si="2"/>
        <v>1</v>
      </c>
      <c r="N52" s="116" t="s">
        <v>27</v>
      </c>
      <c r="O52" s="116" t="s">
        <v>26</v>
      </c>
      <c r="P52" s="79"/>
    </row>
    <row r="53" spans="1:16" s="7" customFormat="1" ht="24.75" customHeight="1" outlineLevel="1" x14ac:dyDescent="0.25">
      <c r="A53" s="136">
        <v>6</v>
      </c>
      <c r="B53" s="114" t="s">
        <v>2678</v>
      </c>
      <c r="C53" s="116" t="s">
        <v>31</v>
      </c>
      <c r="D53" s="113" t="s">
        <v>2686</v>
      </c>
      <c r="E53" s="113" t="s">
        <v>2687</v>
      </c>
      <c r="F53" s="113" t="s">
        <v>2688</v>
      </c>
      <c r="G53" s="152">
        <f t="shared" si="4"/>
        <v>11.266666666666667</v>
      </c>
      <c r="H53" s="244" t="s">
        <v>2718</v>
      </c>
      <c r="I53" s="113" t="s">
        <v>711</v>
      </c>
      <c r="J53" s="113" t="s">
        <v>716</v>
      </c>
      <c r="K53" s="111">
        <v>252918312</v>
      </c>
      <c r="L53" s="116" t="s">
        <v>1148</v>
      </c>
      <c r="M53" s="110">
        <f t="shared" si="2"/>
        <v>1</v>
      </c>
      <c r="N53" s="116" t="s">
        <v>27</v>
      </c>
      <c r="O53" s="116" t="s">
        <v>26</v>
      </c>
      <c r="P53" s="79"/>
    </row>
    <row r="54" spans="1:16" s="7" customFormat="1" ht="24.75" customHeight="1" outlineLevel="1" x14ac:dyDescent="0.25">
      <c r="A54" s="136">
        <v>7</v>
      </c>
      <c r="B54" s="114" t="s">
        <v>2678</v>
      </c>
      <c r="C54" s="116" t="s">
        <v>31</v>
      </c>
      <c r="D54" s="113" t="s">
        <v>2689</v>
      </c>
      <c r="E54" s="113" t="s">
        <v>2690</v>
      </c>
      <c r="F54" s="113" t="s">
        <v>2691</v>
      </c>
      <c r="G54" s="152">
        <f t="shared" si="4"/>
        <v>11.7</v>
      </c>
      <c r="H54" s="244" t="s">
        <v>2719</v>
      </c>
      <c r="I54" s="113" t="s">
        <v>711</v>
      </c>
      <c r="J54" s="113" t="s">
        <v>716</v>
      </c>
      <c r="K54" s="111">
        <v>260773577</v>
      </c>
      <c r="L54" s="116" t="s">
        <v>1148</v>
      </c>
      <c r="M54" s="110">
        <f t="shared" si="2"/>
        <v>1</v>
      </c>
      <c r="N54" s="116" t="s">
        <v>27</v>
      </c>
      <c r="O54" s="116" t="s">
        <v>26</v>
      </c>
      <c r="P54" s="79"/>
    </row>
    <row r="55" spans="1:16" s="7" customFormat="1" ht="24.75" customHeight="1" outlineLevel="1" x14ac:dyDescent="0.25">
      <c r="A55" s="136">
        <v>8</v>
      </c>
      <c r="B55" s="114" t="s">
        <v>2678</v>
      </c>
      <c r="C55" s="116" t="s">
        <v>31</v>
      </c>
      <c r="D55" s="113" t="s">
        <v>2692</v>
      </c>
      <c r="E55" s="113" t="s">
        <v>2693</v>
      </c>
      <c r="F55" s="113" t="s">
        <v>2694</v>
      </c>
      <c r="G55" s="152">
        <f t="shared" si="4"/>
        <v>11.766666666666667</v>
      </c>
      <c r="H55" s="244" t="s">
        <v>2719</v>
      </c>
      <c r="I55" s="113" t="s">
        <v>711</v>
      </c>
      <c r="J55" s="113" t="s">
        <v>716</v>
      </c>
      <c r="K55" s="115">
        <v>198987167</v>
      </c>
      <c r="L55" s="116" t="s">
        <v>1148</v>
      </c>
      <c r="M55" s="110">
        <f t="shared" si="2"/>
        <v>1</v>
      </c>
      <c r="N55" s="116" t="s">
        <v>27</v>
      </c>
      <c r="O55" s="116" t="s">
        <v>26</v>
      </c>
      <c r="P55" s="79"/>
    </row>
    <row r="56" spans="1:16" s="7" customFormat="1" ht="24.75" customHeight="1" outlineLevel="1" x14ac:dyDescent="0.25">
      <c r="A56" s="136">
        <v>9</v>
      </c>
      <c r="B56" s="114" t="s">
        <v>2678</v>
      </c>
      <c r="C56" s="116" t="s">
        <v>31</v>
      </c>
      <c r="D56" s="113" t="s">
        <v>2695</v>
      </c>
      <c r="E56" s="113" t="s">
        <v>2696</v>
      </c>
      <c r="F56" s="113" t="s">
        <v>2697</v>
      </c>
      <c r="G56" s="152">
        <f t="shared" si="4"/>
        <v>11.366666666666667</v>
      </c>
      <c r="H56" s="244" t="s">
        <v>2719</v>
      </c>
      <c r="I56" s="113" t="s">
        <v>711</v>
      </c>
      <c r="J56" s="113" t="s">
        <v>716</v>
      </c>
      <c r="K56" s="115">
        <v>138473382</v>
      </c>
      <c r="L56" s="116" t="s">
        <v>1148</v>
      </c>
      <c r="M56" s="110">
        <f t="shared" si="2"/>
        <v>1</v>
      </c>
      <c r="N56" s="116" t="s">
        <v>27</v>
      </c>
      <c r="O56" s="116" t="s">
        <v>26</v>
      </c>
      <c r="P56" s="79"/>
    </row>
    <row r="57" spans="1:16" s="7" customFormat="1" ht="24.75" customHeight="1" outlineLevel="1" x14ac:dyDescent="0.25">
      <c r="A57" s="136">
        <v>10</v>
      </c>
      <c r="B57" s="114" t="s">
        <v>2678</v>
      </c>
      <c r="C57" s="116" t="s">
        <v>31</v>
      </c>
      <c r="D57" s="113" t="s">
        <v>2698</v>
      </c>
      <c r="E57" s="113" t="s">
        <v>2699</v>
      </c>
      <c r="F57" s="113" t="s">
        <v>2700</v>
      </c>
      <c r="G57" s="152">
        <f t="shared" si="4"/>
        <v>12.466666666666667</v>
      </c>
      <c r="H57" s="114" t="s">
        <v>2720</v>
      </c>
      <c r="I57" s="113" t="s">
        <v>711</v>
      </c>
      <c r="J57" s="113" t="s">
        <v>716</v>
      </c>
      <c r="K57" s="115">
        <v>371862195</v>
      </c>
      <c r="L57" s="116" t="s">
        <v>1148</v>
      </c>
      <c r="M57" s="110">
        <f t="shared" si="2"/>
        <v>1</v>
      </c>
      <c r="N57" s="116" t="s">
        <v>27</v>
      </c>
      <c r="O57" s="116" t="s">
        <v>26</v>
      </c>
      <c r="P57" s="79"/>
    </row>
    <row r="58" spans="1:16" s="7" customFormat="1" ht="24.75" customHeight="1" outlineLevel="1" x14ac:dyDescent="0.25">
      <c r="A58" s="136">
        <v>11</v>
      </c>
      <c r="B58" s="114" t="s">
        <v>2678</v>
      </c>
      <c r="C58" s="116" t="s">
        <v>31</v>
      </c>
      <c r="D58" s="113" t="s">
        <v>2701</v>
      </c>
      <c r="E58" s="113" t="s">
        <v>2702</v>
      </c>
      <c r="F58" s="113" t="s">
        <v>2703</v>
      </c>
      <c r="G58" s="152">
        <f t="shared" si="4"/>
        <v>11.2</v>
      </c>
      <c r="H58" s="114" t="s">
        <v>2720</v>
      </c>
      <c r="I58" s="113" t="s">
        <v>711</v>
      </c>
      <c r="J58" s="113" t="s">
        <v>732</v>
      </c>
      <c r="K58" s="115">
        <v>113134828</v>
      </c>
      <c r="L58" s="116" t="s">
        <v>1148</v>
      </c>
      <c r="M58" s="110">
        <f t="shared" si="2"/>
        <v>1</v>
      </c>
      <c r="N58" s="116" t="s">
        <v>27</v>
      </c>
      <c r="O58" s="116" t="s">
        <v>26</v>
      </c>
      <c r="P58" s="79"/>
    </row>
    <row r="59" spans="1:16" s="7" customFormat="1" ht="24.75" customHeight="1" outlineLevel="1" x14ac:dyDescent="0.25">
      <c r="A59" s="136">
        <v>12</v>
      </c>
      <c r="B59" s="114" t="s">
        <v>2678</v>
      </c>
      <c r="C59" s="116" t="s">
        <v>31</v>
      </c>
      <c r="D59" s="113" t="s">
        <v>2701</v>
      </c>
      <c r="E59" s="113" t="s">
        <v>2702</v>
      </c>
      <c r="F59" s="113" t="s">
        <v>2703</v>
      </c>
      <c r="G59" s="152">
        <f t="shared" si="4"/>
        <v>11.2</v>
      </c>
      <c r="H59" s="114" t="s">
        <v>2720</v>
      </c>
      <c r="I59" s="113" t="s">
        <v>711</v>
      </c>
      <c r="J59" s="113" t="s">
        <v>716</v>
      </c>
      <c r="K59" s="115">
        <v>272433561</v>
      </c>
      <c r="L59" s="116" t="s">
        <v>1148</v>
      </c>
      <c r="M59" s="110">
        <f t="shared" si="2"/>
        <v>1</v>
      </c>
      <c r="N59" s="116" t="s">
        <v>27</v>
      </c>
      <c r="O59" s="116" t="s">
        <v>26</v>
      </c>
      <c r="P59" s="79"/>
    </row>
    <row r="60" spans="1:16" s="7" customFormat="1" ht="24.75" customHeight="1" outlineLevel="1" x14ac:dyDescent="0.25">
      <c r="A60" s="136">
        <v>13</v>
      </c>
      <c r="B60" s="114" t="s">
        <v>2678</v>
      </c>
      <c r="C60" s="116" t="s">
        <v>31</v>
      </c>
      <c r="D60" s="113" t="s">
        <v>2704</v>
      </c>
      <c r="E60" s="113" t="s">
        <v>2705</v>
      </c>
      <c r="F60" s="113" t="s">
        <v>2706</v>
      </c>
      <c r="G60" s="152">
        <f t="shared" si="4"/>
        <v>9.1</v>
      </c>
      <c r="H60" s="114" t="s">
        <v>2721</v>
      </c>
      <c r="I60" s="113" t="s">
        <v>711</v>
      </c>
      <c r="J60" s="113" t="s">
        <v>716</v>
      </c>
      <c r="K60" s="115">
        <v>1172978730</v>
      </c>
      <c r="L60" s="116" t="s">
        <v>1148</v>
      </c>
      <c r="M60" s="110">
        <f t="shared" si="2"/>
        <v>1</v>
      </c>
      <c r="N60" s="116" t="s">
        <v>27</v>
      </c>
      <c r="O60" s="116" t="s">
        <v>26</v>
      </c>
      <c r="P60" s="79"/>
    </row>
    <row r="61" spans="1:16" s="7" customFormat="1" ht="24.75" customHeight="1" outlineLevel="1" x14ac:dyDescent="0.25">
      <c r="A61" s="136">
        <v>14</v>
      </c>
      <c r="B61" s="114" t="s">
        <v>2678</v>
      </c>
      <c r="C61" s="116" t="s">
        <v>31</v>
      </c>
      <c r="D61" s="113" t="s">
        <v>2704</v>
      </c>
      <c r="E61" s="113" t="s">
        <v>2705</v>
      </c>
      <c r="F61" s="113" t="s">
        <v>2706</v>
      </c>
      <c r="G61" s="152">
        <f t="shared" si="4"/>
        <v>9.1</v>
      </c>
      <c r="H61" s="114" t="s">
        <v>2721</v>
      </c>
      <c r="I61" s="113" t="s">
        <v>711</v>
      </c>
      <c r="J61" s="113" t="s">
        <v>732</v>
      </c>
      <c r="K61" s="115">
        <v>138802355</v>
      </c>
      <c r="L61" s="116" t="s">
        <v>1148</v>
      </c>
      <c r="M61" s="110">
        <f t="shared" si="2"/>
        <v>1</v>
      </c>
      <c r="N61" s="116" t="s">
        <v>27</v>
      </c>
      <c r="O61" s="116" t="s">
        <v>26</v>
      </c>
      <c r="P61" s="79"/>
    </row>
    <row r="62" spans="1:16" s="7" customFormat="1" ht="24.75" customHeight="1" outlineLevel="1" x14ac:dyDescent="0.25">
      <c r="A62" s="136">
        <v>15</v>
      </c>
      <c r="B62" s="114" t="s">
        <v>2678</v>
      </c>
      <c r="C62" s="116" t="s">
        <v>31</v>
      </c>
      <c r="D62" s="113" t="s">
        <v>2704</v>
      </c>
      <c r="E62" s="113" t="s">
        <v>2705</v>
      </c>
      <c r="F62" s="113" t="s">
        <v>2706</v>
      </c>
      <c r="G62" s="152">
        <f t="shared" si="4"/>
        <v>9.1</v>
      </c>
      <c r="H62" s="114" t="s">
        <v>2721</v>
      </c>
      <c r="I62" s="113" t="s">
        <v>711</v>
      </c>
      <c r="J62" s="113" t="s">
        <v>725</v>
      </c>
      <c r="K62" s="115">
        <v>211834309</v>
      </c>
      <c r="L62" s="116" t="s">
        <v>1148</v>
      </c>
      <c r="M62" s="110">
        <f t="shared" si="2"/>
        <v>1</v>
      </c>
      <c r="N62" s="116" t="s">
        <v>27</v>
      </c>
      <c r="O62" s="116" t="s">
        <v>26</v>
      </c>
      <c r="P62" s="79"/>
    </row>
    <row r="63" spans="1:16" s="7" customFormat="1" ht="24.75" customHeight="1" outlineLevel="1" x14ac:dyDescent="0.25">
      <c r="A63" s="136">
        <v>16</v>
      </c>
      <c r="B63" s="114" t="s">
        <v>2678</v>
      </c>
      <c r="C63" s="116" t="s">
        <v>31</v>
      </c>
      <c r="D63" s="113" t="s">
        <v>2707</v>
      </c>
      <c r="E63" s="113" t="s">
        <v>2708</v>
      </c>
      <c r="F63" s="113" t="s">
        <v>2709</v>
      </c>
      <c r="G63" s="152">
        <f t="shared" si="4"/>
        <v>21.233333333333334</v>
      </c>
      <c r="H63" s="114" t="s">
        <v>2722</v>
      </c>
      <c r="I63" s="113" t="s">
        <v>711</v>
      </c>
      <c r="J63" s="113" t="s">
        <v>732</v>
      </c>
      <c r="K63" s="115">
        <v>322703044</v>
      </c>
      <c r="L63" s="116" t="s">
        <v>1148</v>
      </c>
      <c r="M63" s="110">
        <f t="shared" si="2"/>
        <v>1</v>
      </c>
      <c r="N63" s="116" t="s">
        <v>27</v>
      </c>
      <c r="O63" s="116" t="s">
        <v>26</v>
      </c>
      <c r="P63" s="79"/>
    </row>
    <row r="64" spans="1:16" s="7" customFormat="1" ht="24.75" customHeight="1" outlineLevel="1" x14ac:dyDescent="0.25">
      <c r="A64" s="136">
        <v>17</v>
      </c>
      <c r="B64" s="114" t="s">
        <v>2678</v>
      </c>
      <c r="C64" s="116" t="s">
        <v>31</v>
      </c>
      <c r="D64" s="113" t="s">
        <v>2710</v>
      </c>
      <c r="E64" s="113" t="s">
        <v>2711</v>
      </c>
      <c r="F64" s="113" t="s">
        <v>2712</v>
      </c>
      <c r="G64" s="152">
        <f t="shared" si="4"/>
        <v>4.5333333333333332</v>
      </c>
      <c r="H64" s="114" t="s">
        <v>2723</v>
      </c>
      <c r="I64" s="113" t="s">
        <v>711</v>
      </c>
      <c r="J64" s="113" t="s">
        <v>739</v>
      </c>
      <c r="K64" s="115">
        <v>282126600</v>
      </c>
      <c r="L64" s="116" t="s">
        <v>1148</v>
      </c>
      <c r="M64" s="110">
        <f t="shared" si="2"/>
        <v>1</v>
      </c>
      <c r="N64" s="116" t="s">
        <v>27</v>
      </c>
      <c r="O64" s="116" t="s">
        <v>26</v>
      </c>
      <c r="P64" s="79"/>
    </row>
    <row r="65" spans="1:16" s="7" customFormat="1" ht="24.75" customHeight="1" outlineLevel="1" x14ac:dyDescent="0.25">
      <c r="A65" s="136">
        <v>18</v>
      </c>
      <c r="B65" s="114" t="s">
        <v>2678</v>
      </c>
      <c r="C65" s="116" t="s">
        <v>31</v>
      </c>
      <c r="D65" s="113" t="s">
        <v>2713</v>
      </c>
      <c r="E65" s="113" t="s">
        <v>2711</v>
      </c>
      <c r="F65" s="113" t="s">
        <v>2712</v>
      </c>
      <c r="G65" s="152">
        <f t="shared" si="4"/>
        <v>4.5333333333333332</v>
      </c>
      <c r="H65" s="114" t="s">
        <v>2723</v>
      </c>
      <c r="I65" s="113" t="s">
        <v>711</v>
      </c>
      <c r="J65" s="113" t="s">
        <v>728</v>
      </c>
      <c r="K65" s="115">
        <v>580550378</v>
      </c>
      <c r="L65" s="116" t="s">
        <v>1148</v>
      </c>
      <c r="M65" s="110">
        <f t="shared" si="2"/>
        <v>1</v>
      </c>
      <c r="N65" s="116" t="s">
        <v>27</v>
      </c>
      <c r="O65" s="116" t="s">
        <v>26</v>
      </c>
      <c r="P65" s="79"/>
    </row>
    <row r="66" spans="1:16" s="7" customFormat="1" ht="24.75" customHeight="1" outlineLevel="1" x14ac:dyDescent="0.25">
      <c r="A66" s="136">
        <v>19</v>
      </c>
      <c r="B66" s="114" t="s">
        <v>2678</v>
      </c>
      <c r="C66" s="116" t="s">
        <v>31</v>
      </c>
      <c r="D66" s="113" t="s">
        <v>2713</v>
      </c>
      <c r="E66" s="113" t="s">
        <v>2711</v>
      </c>
      <c r="F66" s="113" t="s">
        <v>2712</v>
      </c>
      <c r="G66" s="152">
        <f t="shared" si="4"/>
        <v>4.5333333333333332</v>
      </c>
      <c r="H66" s="114" t="s">
        <v>2723</v>
      </c>
      <c r="I66" s="113" t="s">
        <v>711</v>
      </c>
      <c r="J66" s="113" t="s">
        <v>732</v>
      </c>
      <c r="K66" s="115">
        <v>65480915</v>
      </c>
      <c r="L66" s="116" t="s">
        <v>1148</v>
      </c>
      <c r="M66" s="110">
        <f t="shared" si="2"/>
        <v>1</v>
      </c>
      <c r="N66" s="116" t="s">
        <v>27</v>
      </c>
      <c r="O66" s="116" t="s">
        <v>26</v>
      </c>
      <c r="P66" s="79"/>
    </row>
    <row r="67" spans="1:16" s="7" customFormat="1" ht="24.75" customHeight="1" outlineLevel="1" x14ac:dyDescent="0.25">
      <c r="A67" s="136">
        <v>20</v>
      </c>
      <c r="B67" s="114" t="s">
        <v>2678</v>
      </c>
      <c r="C67" s="116" t="s">
        <v>31</v>
      </c>
      <c r="D67" s="113" t="s">
        <v>2714</v>
      </c>
      <c r="E67" s="113" t="s">
        <v>2712</v>
      </c>
      <c r="F67" s="113" t="s">
        <v>2715</v>
      </c>
      <c r="G67" s="152">
        <f t="shared" si="4"/>
        <v>15.7</v>
      </c>
      <c r="H67" s="114" t="s">
        <v>2724</v>
      </c>
      <c r="I67" s="113" t="s">
        <v>711</v>
      </c>
      <c r="J67" s="113" t="s">
        <v>732</v>
      </c>
      <c r="K67" s="115">
        <v>257470152</v>
      </c>
      <c r="L67" s="116" t="s">
        <v>1148</v>
      </c>
      <c r="M67" s="110">
        <f t="shared" si="2"/>
        <v>1</v>
      </c>
      <c r="N67" s="116" t="s">
        <v>27</v>
      </c>
      <c r="O67" s="116" t="s">
        <v>26</v>
      </c>
      <c r="P67" s="79"/>
    </row>
    <row r="68" spans="1:16" s="7" customFormat="1" ht="24.75" customHeight="1" outlineLevel="1" x14ac:dyDescent="0.25">
      <c r="A68" s="136">
        <v>21</v>
      </c>
      <c r="B68" s="114" t="s">
        <v>2678</v>
      </c>
      <c r="C68" s="116" t="s">
        <v>31</v>
      </c>
      <c r="D68" s="113" t="s">
        <v>2716</v>
      </c>
      <c r="E68" s="113" t="s">
        <v>2712</v>
      </c>
      <c r="F68" s="113" t="s">
        <v>2715</v>
      </c>
      <c r="G68" s="152">
        <f t="shared" si="4"/>
        <v>15.7</v>
      </c>
      <c r="H68" s="114" t="s">
        <v>2724</v>
      </c>
      <c r="I68" s="113" t="s">
        <v>711</v>
      </c>
      <c r="J68" s="113" t="s">
        <v>739</v>
      </c>
      <c r="K68" s="115">
        <v>881771219</v>
      </c>
      <c r="L68" s="116" t="s">
        <v>1148</v>
      </c>
      <c r="M68" s="110">
        <f t="shared" si="2"/>
        <v>1</v>
      </c>
      <c r="N68" s="116" t="s">
        <v>27</v>
      </c>
      <c r="O68" s="116" t="s">
        <v>26</v>
      </c>
      <c r="P68" s="79"/>
    </row>
    <row r="69" spans="1:16" s="7" customFormat="1" ht="24.75" customHeight="1" outlineLevel="1" x14ac:dyDescent="0.25">
      <c r="A69" s="136">
        <v>22</v>
      </c>
      <c r="B69" s="114" t="s">
        <v>2678</v>
      </c>
      <c r="C69" s="116" t="s">
        <v>31</v>
      </c>
      <c r="D69" s="113" t="s">
        <v>2716</v>
      </c>
      <c r="E69" s="113" t="s">
        <v>2712</v>
      </c>
      <c r="F69" s="113" t="s">
        <v>2715</v>
      </c>
      <c r="G69" s="152">
        <f t="shared" si="4"/>
        <v>15.7</v>
      </c>
      <c r="H69" s="114" t="s">
        <v>2724</v>
      </c>
      <c r="I69" s="113" t="s">
        <v>711</v>
      </c>
      <c r="J69" s="113" t="s">
        <v>728</v>
      </c>
      <c r="K69" s="115">
        <v>1770639734</v>
      </c>
      <c r="L69" s="116" t="s">
        <v>1148</v>
      </c>
      <c r="M69" s="110">
        <f t="shared" si="2"/>
        <v>1</v>
      </c>
      <c r="N69" s="116" t="s">
        <v>27</v>
      </c>
      <c r="O69" s="116" t="s">
        <v>26</v>
      </c>
      <c r="P69" s="79"/>
    </row>
    <row r="70" spans="1:16" s="7" customFormat="1" ht="24.75" customHeight="1" outlineLevel="1" x14ac:dyDescent="0.25">
      <c r="A70" s="136">
        <v>23</v>
      </c>
      <c r="B70" s="114" t="s">
        <v>2678</v>
      </c>
      <c r="C70" s="65" t="s">
        <v>31</v>
      </c>
      <c r="D70" s="63" t="s">
        <v>2725</v>
      </c>
      <c r="E70" s="137">
        <v>43922</v>
      </c>
      <c r="F70" s="137">
        <v>44165</v>
      </c>
      <c r="G70" s="152">
        <f t="shared" si="4"/>
        <v>8.1</v>
      </c>
      <c r="H70" s="114" t="s">
        <v>2724</v>
      </c>
      <c r="I70" s="63" t="s">
        <v>711</v>
      </c>
      <c r="J70" s="63" t="s">
        <v>735</v>
      </c>
      <c r="K70" s="68">
        <v>297689981</v>
      </c>
      <c r="L70" s="65" t="s">
        <v>1148</v>
      </c>
      <c r="M70" s="67">
        <f t="shared" si="2"/>
        <v>1</v>
      </c>
      <c r="N70" s="65" t="s">
        <v>2634</v>
      </c>
      <c r="O70" s="65" t="s">
        <v>1148</v>
      </c>
      <c r="P70" s="79"/>
    </row>
    <row r="71" spans="1:16" s="7" customFormat="1" ht="24.75" customHeight="1" outlineLevel="1" x14ac:dyDescent="0.25">
      <c r="A71" s="136">
        <v>24</v>
      </c>
      <c r="B71" s="114" t="s">
        <v>2678</v>
      </c>
      <c r="C71" s="65" t="s">
        <v>31</v>
      </c>
      <c r="D71" s="113" t="s">
        <v>2725</v>
      </c>
      <c r="E71" s="137">
        <v>43922</v>
      </c>
      <c r="F71" s="137">
        <v>44165</v>
      </c>
      <c r="G71" s="152">
        <f t="shared" si="4"/>
        <v>8.1</v>
      </c>
      <c r="H71" s="114" t="s">
        <v>2724</v>
      </c>
      <c r="I71" s="113" t="s">
        <v>711</v>
      </c>
      <c r="J71" s="63" t="s">
        <v>727</v>
      </c>
      <c r="K71" s="68">
        <v>186056238</v>
      </c>
      <c r="L71" s="65" t="s">
        <v>1148</v>
      </c>
      <c r="M71" s="67">
        <f t="shared" si="2"/>
        <v>1</v>
      </c>
      <c r="N71" s="65" t="s">
        <v>2634</v>
      </c>
      <c r="O71" s="65" t="s">
        <v>1148</v>
      </c>
      <c r="P71" s="79"/>
    </row>
    <row r="72" spans="1:16" s="7" customFormat="1" ht="24.75" customHeight="1" outlineLevel="1" x14ac:dyDescent="0.25">
      <c r="A72" s="136">
        <v>25</v>
      </c>
      <c r="B72" s="114" t="s">
        <v>2678</v>
      </c>
      <c r="C72" s="65" t="s">
        <v>31</v>
      </c>
      <c r="D72" s="113" t="s">
        <v>2725</v>
      </c>
      <c r="E72" s="137">
        <v>43922</v>
      </c>
      <c r="F72" s="137">
        <v>44165</v>
      </c>
      <c r="G72" s="152">
        <f t="shared" si="4"/>
        <v>8.1</v>
      </c>
      <c r="H72" s="114" t="s">
        <v>2724</v>
      </c>
      <c r="I72" s="113" t="s">
        <v>711</v>
      </c>
      <c r="J72" s="63" t="s">
        <v>734</v>
      </c>
      <c r="K72" s="68">
        <v>800041825</v>
      </c>
      <c r="L72" s="65" t="s">
        <v>1148</v>
      </c>
      <c r="M72" s="67">
        <f t="shared" si="2"/>
        <v>1</v>
      </c>
      <c r="N72" s="65" t="s">
        <v>2634</v>
      </c>
      <c r="O72" s="65" t="s">
        <v>1148</v>
      </c>
      <c r="P72" s="79"/>
    </row>
    <row r="73" spans="1:16" s="7" customFormat="1" ht="24.75" customHeight="1" outlineLevel="1" x14ac:dyDescent="0.25">
      <c r="A73" s="136">
        <v>26</v>
      </c>
      <c r="B73" s="64"/>
      <c r="C73" s="65"/>
      <c r="D73" s="63"/>
      <c r="E73" s="137"/>
      <c r="F73" s="137"/>
      <c r="G73" s="152" t="str">
        <f t="shared" si="4"/>
        <v/>
      </c>
      <c r="H73" s="64"/>
      <c r="I73" s="63"/>
      <c r="J73" s="63"/>
      <c r="K73" s="66"/>
      <c r="L73" s="65"/>
      <c r="M73" s="67" t="str">
        <f t="shared" si="2"/>
        <v/>
      </c>
      <c r="N73" s="65"/>
      <c r="O73" s="65"/>
      <c r="P73" s="79"/>
    </row>
    <row r="74" spans="1:16" s="7" customFormat="1" ht="24.75" customHeight="1" outlineLevel="1" x14ac:dyDescent="0.25">
      <c r="A74" s="136">
        <v>27</v>
      </c>
      <c r="B74" s="64"/>
      <c r="C74" s="65"/>
      <c r="D74" s="63"/>
      <c r="E74" s="137"/>
      <c r="F74" s="137"/>
      <c r="G74" s="152" t="str">
        <f t="shared" si="4"/>
        <v/>
      </c>
      <c r="H74" s="64"/>
      <c r="I74" s="63"/>
      <c r="J74" s="63"/>
      <c r="K74" s="66"/>
      <c r="L74" s="65"/>
      <c r="M74" s="67" t="str">
        <f t="shared" si="2"/>
        <v/>
      </c>
      <c r="N74" s="65"/>
      <c r="O74" s="65"/>
      <c r="P74" s="79"/>
    </row>
    <row r="75" spans="1:16" s="7" customFormat="1" ht="24.75" customHeight="1" outlineLevel="1" x14ac:dyDescent="0.25">
      <c r="A75" s="136">
        <v>28</v>
      </c>
      <c r="B75" s="64"/>
      <c r="C75" s="65"/>
      <c r="D75" s="63"/>
      <c r="E75" s="137"/>
      <c r="F75" s="137"/>
      <c r="G75" s="152" t="str">
        <f t="shared" si="4"/>
        <v/>
      </c>
      <c r="H75" s="64"/>
      <c r="I75" s="63"/>
      <c r="J75" s="63"/>
      <c r="K75" s="66"/>
      <c r="L75" s="65"/>
      <c r="M75" s="67" t="str">
        <f t="shared" si="2"/>
        <v/>
      </c>
      <c r="N75" s="65"/>
      <c r="O75" s="65"/>
      <c r="P75" s="79"/>
    </row>
    <row r="76" spans="1:16" s="7" customFormat="1" ht="24.75" customHeight="1" outlineLevel="1" x14ac:dyDescent="0.25">
      <c r="A76" s="136">
        <v>29</v>
      </c>
      <c r="B76" s="64"/>
      <c r="C76" s="65"/>
      <c r="D76" s="63"/>
      <c r="E76" s="137"/>
      <c r="F76" s="137"/>
      <c r="G76" s="152" t="str">
        <f t="shared" si="4"/>
        <v/>
      </c>
      <c r="H76" s="64"/>
      <c r="I76" s="63"/>
      <c r="J76" s="63"/>
      <c r="K76" s="66"/>
      <c r="L76" s="65"/>
      <c r="M76" s="67" t="str">
        <f t="shared" si="2"/>
        <v/>
      </c>
      <c r="N76" s="65"/>
      <c r="O76" s="65"/>
      <c r="P76" s="79"/>
    </row>
    <row r="77" spans="1:16" s="7" customFormat="1" ht="24.75" customHeight="1" outlineLevel="1" x14ac:dyDescent="0.25">
      <c r="A77" s="136">
        <v>30</v>
      </c>
      <c r="B77" s="64"/>
      <c r="C77" s="65"/>
      <c r="D77" s="63"/>
      <c r="E77" s="137"/>
      <c r="F77" s="137"/>
      <c r="G77" s="152" t="str">
        <f t="shared" si="4"/>
        <v/>
      </c>
      <c r="H77" s="64"/>
      <c r="I77" s="63"/>
      <c r="J77" s="63"/>
      <c r="K77" s="66"/>
      <c r="L77" s="65"/>
      <c r="M77" s="67" t="str">
        <f t="shared" si="2"/>
        <v/>
      </c>
      <c r="N77" s="65"/>
      <c r="O77" s="65"/>
      <c r="P77" s="79"/>
    </row>
    <row r="78" spans="1:16" s="7" customFormat="1" ht="24.75" customHeight="1" outlineLevel="1" x14ac:dyDescent="0.25">
      <c r="A78" s="136">
        <v>31</v>
      </c>
      <c r="B78" s="64"/>
      <c r="C78" s="65"/>
      <c r="D78" s="63"/>
      <c r="E78" s="137"/>
      <c r="F78" s="137"/>
      <c r="G78" s="152" t="str">
        <f t="shared" si="4"/>
        <v/>
      </c>
      <c r="H78" s="64"/>
      <c r="I78" s="63"/>
      <c r="J78" s="63"/>
      <c r="K78" s="66"/>
      <c r="L78" s="65"/>
      <c r="M78" s="67" t="str">
        <f t="shared" si="2"/>
        <v/>
      </c>
      <c r="N78" s="65"/>
      <c r="O78" s="65"/>
      <c r="P78" s="79"/>
    </row>
    <row r="79" spans="1:16" s="7" customFormat="1" ht="24.75" customHeight="1" outlineLevel="1" x14ac:dyDescent="0.25">
      <c r="A79" s="136">
        <v>32</v>
      </c>
      <c r="B79" s="64"/>
      <c r="C79" s="65"/>
      <c r="D79" s="63"/>
      <c r="E79" s="137"/>
      <c r="F79" s="137"/>
      <c r="G79" s="152" t="str">
        <f t="shared" si="4"/>
        <v/>
      </c>
      <c r="H79" s="64"/>
      <c r="I79" s="63"/>
      <c r="J79" s="63"/>
      <c r="K79" s="66"/>
      <c r="L79" s="65"/>
      <c r="M79" s="67" t="str">
        <f t="shared" si="2"/>
        <v/>
      </c>
      <c r="N79" s="65"/>
      <c r="O79" s="65"/>
      <c r="P79" s="79"/>
    </row>
    <row r="80" spans="1:16" s="7" customFormat="1" ht="24.75" customHeight="1" outlineLevel="1" x14ac:dyDescent="0.25">
      <c r="A80" s="136">
        <v>33</v>
      </c>
      <c r="B80" s="64"/>
      <c r="C80" s="65"/>
      <c r="D80" s="63"/>
      <c r="E80" s="137"/>
      <c r="F80" s="137"/>
      <c r="G80" s="152" t="str">
        <f t="shared" si="4"/>
        <v/>
      </c>
      <c r="H80" s="64"/>
      <c r="I80" s="63"/>
      <c r="J80" s="63"/>
      <c r="K80" s="66"/>
      <c r="L80" s="65"/>
      <c r="M80" s="67" t="str">
        <f t="shared" ref="M80:M111" si="5">+IF(L80="No",1,IF(L80="Si","Ingrese %",""))</f>
        <v/>
      </c>
      <c r="N80" s="65"/>
      <c r="O80" s="65"/>
      <c r="P80" s="79"/>
    </row>
    <row r="81" spans="1:16" s="7" customFormat="1" ht="24.75" customHeight="1" outlineLevel="1" x14ac:dyDescent="0.25">
      <c r="A81" s="136">
        <v>34</v>
      </c>
      <c r="B81" s="64"/>
      <c r="C81" s="65"/>
      <c r="D81" s="63"/>
      <c r="E81" s="137"/>
      <c r="F81" s="137"/>
      <c r="G81" s="152" t="str">
        <f t="shared" si="4"/>
        <v/>
      </c>
      <c r="H81" s="64"/>
      <c r="I81" s="63"/>
      <c r="J81" s="63"/>
      <c r="K81" s="66"/>
      <c r="L81" s="65"/>
      <c r="M81" s="67" t="str">
        <f t="shared" si="5"/>
        <v/>
      </c>
      <c r="N81" s="65"/>
      <c r="O81" s="65"/>
      <c r="P81" s="79"/>
    </row>
    <row r="82" spans="1:16" s="7" customFormat="1" ht="24.75" customHeight="1" outlineLevel="1" x14ac:dyDescent="0.25">
      <c r="A82" s="136">
        <v>35</v>
      </c>
      <c r="B82" s="64"/>
      <c r="C82" s="65"/>
      <c r="D82" s="63"/>
      <c r="E82" s="137"/>
      <c r="F82" s="137"/>
      <c r="G82" s="152" t="str">
        <f t="shared" si="4"/>
        <v/>
      </c>
      <c r="H82" s="64"/>
      <c r="I82" s="63"/>
      <c r="J82" s="63"/>
      <c r="K82" s="66"/>
      <c r="L82" s="65"/>
      <c r="M82" s="67" t="str">
        <f t="shared" si="5"/>
        <v/>
      </c>
      <c r="N82" s="65"/>
      <c r="O82" s="65"/>
      <c r="P82" s="79"/>
    </row>
    <row r="83" spans="1:16" s="7" customFormat="1" ht="24.75" customHeight="1" outlineLevel="1" x14ac:dyDescent="0.25">
      <c r="A83" s="136">
        <v>36</v>
      </c>
      <c r="B83" s="64"/>
      <c r="C83" s="65"/>
      <c r="D83" s="63"/>
      <c r="E83" s="137"/>
      <c r="F83" s="137"/>
      <c r="G83" s="152" t="str">
        <f t="shared" si="4"/>
        <v/>
      </c>
      <c r="H83" s="64"/>
      <c r="I83" s="63"/>
      <c r="J83" s="63"/>
      <c r="K83" s="66"/>
      <c r="L83" s="65"/>
      <c r="M83" s="67" t="str">
        <f t="shared" si="5"/>
        <v/>
      </c>
      <c r="N83" s="65"/>
      <c r="O83" s="65"/>
      <c r="P83" s="79"/>
    </row>
    <row r="84" spans="1:16" s="7" customFormat="1" ht="24.75" customHeight="1" outlineLevel="1" x14ac:dyDescent="0.25">
      <c r="A84" s="136">
        <v>37</v>
      </c>
      <c r="B84" s="64"/>
      <c r="C84" s="65"/>
      <c r="D84" s="63"/>
      <c r="E84" s="137"/>
      <c r="F84" s="137"/>
      <c r="G84" s="152" t="str">
        <f t="shared" si="4"/>
        <v/>
      </c>
      <c r="H84" s="64"/>
      <c r="I84" s="63"/>
      <c r="J84" s="63"/>
      <c r="K84" s="66"/>
      <c r="L84" s="65"/>
      <c r="M84" s="67" t="str">
        <f t="shared" si="5"/>
        <v/>
      </c>
      <c r="N84" s="65"/>
      <c r="O84" s="65"/>
      <c r="P84" s="79"/>
    </row>
    <row r="85" spans="1:16" s="7" customFormat="1" ht="24.75" customHeight="1" outlineLevel="1" x14ac:dyDescent="0.25">
      <c r="A85" s="136">
        <v>38</v>
      </c>
      <c r="B85" s="64"/>
      <c r="C85" s="65"/>
      <c r="D85" s="63"/>
      <c r="E85" s="137"/>
      <c r="F85" s="137"/>
      <c r="G85" s="152" t="str">
        <f t="shared" si="4"/>
        <v/>
      </c>
      <c r="H85" s="64"/>
      <c r="I85" s="63"/>
      <c r="J85" s="63"/>
      <c r="K85" s="66"/>
      <c r="L85" s="65"/>
      <c r="M85" s="67" t="str">
        <f t="shared" si="5"/>
        <v/>
      </c>
      <c r="N85" s="65"/>
      <c r="O85" s="65"/>
      <c r="P85" s="79"/>
    </row>
    <row r="86" spans="1:16" s="7" customFormat="1" ht="24.75" customHeight="1" outlineLevel="1" x14ac:dyDescent="0.25">
      <c r="A86" s="136">
        <v>39</v>
      </c>
      <c r="B86" s="64"/>
      <c r="C86" s="65"/>
      <c r="D86" s="63"/>
      <c r="E86" s="137"/>
      <c r="F86" s="137"/>
      <c r="G86" s="152" t="str">
        <f t="shared" si="4"/>
        <v/>
      </c>
      <c r="H86" s="64"/>
      <c r="I86" s="63"/>
      <c r="J86" s="63"/>
      <c r="K86" s="66"/>
      <c r="L86" s="65"/>
      <c r="M86" s="67" t="str">
        <f t="shared" si="5"/>
        <v/>
      </c>
      <c r="N86" s="65"/>
      <c r="O86" s="65"/>
      <c r="P86" s="79"/>
    </row>
    <row r="87" spans="1:16" s="7" customFormat="1" ht="24.75" customHeight="1" outlineLevel="1" x14ac:dyDescent="0.25">
      <c r="A87" s="136">
        <v>40</v>
      </c>
      <c r="B87" s="64"/>
      <c r="C87" s="65"/>
      <c r="D87" s="63"/>
      <c r="E87" s="137"/>
      <c r="F87" s="137"/>
      <c r="G87" s="152" t="str">
        <f t="shared" si="4"/>
        <v/>
      </c>
      <c r="H87" s="64"/>
      <c r="I87" s="63"/>
      <c r="J87" s="63"/>
      <c r="K87" s="66"/>
      <c r="L87" s="65"/>
      <c r="M87" s="67" t="str">
        <f t="shared" si="5"/>
        <v/>
      </c>
      <c r="N87" s="65"/>
      <c r="O87" s="65"/>
      <c r="P87" s="79"/>
    </row>
    <row r="88" spans="1:16" s="7" customFormat="1" ht="24.75" customHeight="1" outlineLevel="1" x14ac:dyDescent="0.25">
      <c r="A88" s="136">
        <v>41</v>
      </c>
      <c r="B88" s="64"/>
      <c r="C88" s="65"/>
      <c r="D88" s="63"/>
      <c r="E88" s="137"/>
      <c r="F88" s="137"/>
      <c r="G88" s="152" t="str">
        <f t="shared" si="4"/>
        <v/>
      </c>
      <c r="H88" s="64"/>
      <c r="I88" s="63"/>
      <c r="J88" s="63"/>
      <c r="K88" s="66"/>
      <c r="L88" s="65"/>
      <c r="M88" s="67" t="str">
        <f t="shared" si="5"/>
        <v/>
      </c>
      <c r="N88" s="65"/>
      <c r="O88" s="65"/>
      <c r="P88" s="79"/>
    </row>
    <row r="89" spans="1:16" s="7" customFormat="1" ht="24.75" customHeight="1" outlineLevel="1" x14ac:dyDescent="0.25">
      <c r="A89" s="136">
        <v>42</v>
      </c>
      <c r="B89" s="64"/>
      <c r="C89" s="65"/>
      <c r="D89" s="63"/>
      <c r="E89" s="137"/>
      <c r="F89" s="137"/>
      <c r="G89" s="152" t="str">
        <f t="shared" si="4"/>
        <v/>
      </c>
      <c r="H89" s="64"/>
      <c r="I89" s="63"/>
      <c r="J89" s="63"/>
      <c r="K89" s="66"/>
      <c r="L89" s="65"/>
      <c r="M89" s="67" t="str">
        <f t="shared" si="5"/>
        <v/>
      </c>
      <c r="N89" s="65"/>
      <c r="O89" s="65"/>
      <c r="P89" s="79"/>
    </row>
    <row r="90" spans="1:16" s="7" customFormat="1" ht="24.75" customHeight="1" outlineLevel="1" x14ac:dyDescent="0.25">
      <c r="A90" s="136">
        <v>43</v>
      </c>
      <c r="B90" s="64"/>
      <c r="C90" s="65"/>
      <c r="D90" s="63"/>
      <c r="E90" s="137"/>
      <c r="F90" s="137"/>
      <c r="G90" s="152" t="str">
        <f t="shared" si="4"/>
        <v/>
      </c>
      <c r="H90" s="64"/>
      <c r="I90" s="63"/>
      <c r="J90" s="63"/>
      <c r="K90" s="66"/>
      <c r="L90" s="65"/>
      <c r="M90" s="67" t="str">
        <f t="shared" si="5"/>
        <v/>
      </c>
      <c r="N90" s="65"/>
      <c r="O90" s="65"/>
      <c r="P90" s="79"/>
    </row>
    <row r="91" spans="1:16" s="7" customFormat="1" ht="24.75" customHeight="1" outlineLevel="1" x14ac:dyDescent="0.25">
      <c r="A91" s="135">
        <v>44</v>
      </c>
      <c r="B91" s="114"/>
      <c r="C91" s="116"/>
      <c r="D91" s="113"/>
      <c r="E91" s="137"/>
      <c r="F91" s="137"/>
      <c r="G91" s="152" t="str">
        <f t="shared" si="4"/>
        <v/>
      </c>
      <c r="H91" s="114"/>
      <c r="I91" s="113"/>
      <c r="J91" s="113"/>
      <c r="K91" s="115"/>
      <c r="L91" s="116"/>
      <c r="M91" s="110" t="str">
        <f t="shared" si="5"/>
        <v/>
      </c>
      <c r="N91" s="116"/>
      <c r="O91" s="116"/>
      <c r="P91" s="79"/>
    </row>
    <row r="92" spans="1:16" s="7" customFormat="1" ht="24.75" customHeight="1" outlineLevel="1" x14ac:dyDescent="0.25">
      <c r="A92" s="135">
        <v>45</v>
      </c>
      <c r="B92" s="114"/>
      <c r="C92" s="116"/>
      <c r="D92" s="113"/>
      <c r="E92" s="137"/>
      <c r="F92" s="137"/>
      <c r="G92" s="152" t="str">
        <f t="shared" si="4"/>
        <v/>
      </c>
      <c r="H92" s="114"/>
      <c r="I92" s="113"/>
      <c r="J92" s="113"/>
      <c r="K92" s="115"/>
      <c r="L92" s="116"/>
      <c r="M92" s="110" t="str">
        <f t="shared" si="5"/>
        <v/>
      </c>
      <c r="N92" s="116"/>
      <c r="O92" s="116"/>
      <c r="P92" s="79"/>
    </row>
    <row r="93" spans="1:16" s="7" customFormat="1" ht="24.75" customHeight="1" outlineLevel="1" x14ac:dyDescent="0.25">
      <c r="A93" s="135">
        <v>46</v>
      </c>
      <c r="B93" s="114"/>
      <c r="C93" s="116"/>
      <c r="D93" s="113"/>
      <c r="E93" s="137"/>
      <c r="F93" s="137"/>
      <c r="G93" s="152" t="str">
        <f t="shared" si="4"/>
        <v/>
      </c>
      <c r="H93" s="114"/>
      <c r="I93" s="113"/>
      <c r="J93" s="113"/>
      <c r="K93" s="115"/>
      <c r="L93" s="116"/>
      <c r="M93" s="110" t="str">
        <f t="shared" si="5"/>
        <v/>
      </c>
      <c r="N93" s="116"/>
      <c r="O93" s="116"/>
      <c r="P93" s="79"/>
    </row>
    <row r="94" spans="1:16" s="7" customFormat="1" ht="24.75" customHeight="1" outlineLevel="1" x14ac:dyDescent="0.25">
      <c r="A94" s="135">
        <v>47</v>
      </c>
      <c r="B94" s="114"/>
      <c r="C94" s="116"/>
      <c r="D94" s="113"/>
      <c r="E94" s="137"/>
      <c r="F94" s="137"/>
      <c r="G94" s="152" t="str">
        <f t="shared" si="4"/>
        <v/>
      </c>
      <c r="H94" s="114"/>
      <c r="I94" s="113"/>
      <c r="J94" s="113"/>
      <c r="K94" s="115"/>
      <c r="L94" s="116"/>
      <c r="M94" s="110" t="str">
        <f t="shared" si="5"/>
        <v/>
      </c>
      <c r="N94" s="116"/>
      <c r="O94" s="116"/>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t="str">
        <f t="shared" si="5"/>
        <v/>
      </c>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t="str">
        <f t="shared" si="5"/>
        <v/>
      </c>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t="str">
        <f t="shared" si="5"/>
        <v/>
      </c>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t="str">
        <f t="shared" si="5"/>
        <v/>
      </c>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t="str">
        <f t="shared" si="5"/>
        <v/>
      </c>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t="str">
        <f t="shared" si="5"/>
        <v/>
      </c>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t="str">
        <f t="shared" si="5"/>
        <v/>
      </c>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t="str">
        <f t="shared" si="5"/>
        <v/>
      </c>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t="str">
        <f t="shared" si="5"/>
        <v/>
      </c>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t="str">
        <f t="shared" si="5"/>
        <v/>
      </c>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t="str">
        <f t="shared" si="5"/>
        <v/>
      </c>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t="str">
        <f t="shared" si="5"/>
        <v/>
      </c>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7" t="s">
        <v>9</v>
      </c>
      <c r="J112" s="188"/>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c r="E114" s="137"/>
      <c r="F114" s="137"/>
      <c r="G114" s="152" t="str">
        <f>IF(AND(E114&lt;&gt;"",F114&lt;&gt;""),((F114-E114)/30),"")</f>
        <v/>
      </c>
      <c r="H114" s="114"/>
      <c r="I114" s="113"/>
      <c r="J114" s="113"/>
      <c r="K114" s="115"/>
      <c r="L114" s="100" t="str">
        <f>+IF(AND(K114&gt;0,O114="Ejecución"),(K114/877802)*Tabla28[[#This Row],[% participación]],IF(AND(K114&gt;0,O114&lt;&gt;"Ejecución"),"-",""))</f>
        <v/>
      </c>
      <c r="M114" s="116"/>
      <c r="N114" s="165" t="str">
        <f>+IF(M118="No",1,IF(M118="Si","Ingrese %",""))</f>
        <v/>
      </c>
      <c r="O114" s="154" t="s">
        <v>1150</v>
      </c>
      <c r="P114" s="78"/>
    </row>
    <row r="115" spans="1:16" s="6" customFormat="1" ht="24.75" customHeight="1" x14ac:dyDescent="0.25">
      <c r="A115" s="135">
        <v>2</v>
      </c>
      <c r="B115" s="153" t="s">
        <v>2665</v>
      </c>
      <c r="C115" s="155" t="s">
        <v>31</v>
      </c>
      <c r="D115" s="63"/>
      <c r="E115" s="137"/>
      <c r="F115" s="137"/>
      <c r="G115" s="152" t="str">
        <f t="shared" ref="G115:G116" si="6">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6"/>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7">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6">
        <v>7</v>
      </c>
      <c r="B120" s="153" t="s">
        <v>2665</v>
      </c>
      <c r="C120" s="155" t="s">
        <v>31</v>
      </c>
      <c r="D120" s="63"/>
      <c r="E120" s="137"/>
      <c r="F120" s="137"/>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6">
        <v>8</v>
      </c>
      <c r="B121" s="153" t="s">
        <v>2665</v>
      </c>
      <c r="C121" s="155" t="s">
        <v>31</v>
      </c>
      <c r="D121" s="63"/>
      <c r="E121" s="137"/>
      <c r="F121" s="137"/>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6">
        <v>9</v>
      </c>
      <c r="B122" s="153" t="s">
        <v>2665</v>
      </c>
      <c r="C122" s="155" t="s">
        <v>31</v>
      </c>
      <c r="D122" s="63"/>
      <c r="E122" s="137"/>
      <c r="F122" s="137"/>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6">
        <v>10</v>
      </c>
      <c r="B123" s="153" t="s">
        <v>2665</v>
      </c>
      <c r="C123" s="155" t="s">
        <v>31</v>
      </c>
      <c r="D123" s="63"/>
      <c r="E123" s="137"/>
      <c r="F123" s="137"/>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6">
        <v>11</v>
      </c>
      <c r="B124" s="153" t="s">
        <v>2665</v>
      </c>
      <c r="C124" s="155" t="s">
        <v>31</v>
      </c>
      <c r="D124" s="63"/>
      <c r="E124" s="137"/>
      <c r="F124" s="137"/>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6">
        <v>12</v>
      </c>
      <c r="B125" s="153" t="s">
        <v>2665</v>
      </c>
      <c r="C125" s="155" t="s">
        <v>31</v>
      </c>
      <c r="D125" s="63"/>
      <c r="E125" s="137"/>
      <c r="F125" s="137"/>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6">
        <v>13</v>
      </c>
      <c r="B126" s="153" t="s">
        <v>2665</v>
      </c>
      <c r="C126" s="155" t="s">
        <v>31</v>
      </c>
      <c r="D126" s="63"/>
      <c r="E126" s="137"/>
      <c r="F126" s="137"/>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6">
        <v>14</v>
      </c>
      <c r="B127" s="153" t="s">
        <v>2665</v>
      </c>
      <c r="C127" s="155" t="s">
        <v>31</v>
      </c>
      <c r="D127" s="63"/>
      <c r="E127" s="137"/>
      <c r="F127" s="137"/>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6">
        <v>15</v>
      </c>
      <c r="B128" s="153" t="s">
        <v>2665</v>
      </c>
      <c r="C128" s="155" t="s">
        <v>31</v>
      </c>
      <c r="D128" s="63"/>
      <c r="E128" s="137"/>
      <c r="F128" s="137"/>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6">
        <v>16</v>
      </c>
      <c r="B129" s="153" t="s">
        <v>2665</v>
      </c>
      <c r="C129" s="155" t="s">
        <v>31</v>
      </c>
      <c r="D129" s="63"/>
      <c r="E129" s="137"/>
      <c r="F129" s="137"/>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6">
        <v>17</v>
      </c>
      <c r="B130" s="153" t="s">
        <v>2665</v>
      </c>
      <c r="C130" s="155" t="s">
        <v>31</v>
      </c>
      <c r="D130" s="63"/>
      <c r="E130" s="137"/>
      <c r="F130" s="137"/>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6">
        <v>18</v>
      </c>
      <c r="B131" s="153" t="s">
        <v>2665</v>
      </c>
      <c r="C131" s="155" t="s">
        <v>31</v>
      </c>
      <c r="D131" s="63"/>
      <c r="E131" s="137"/>
      <c r="F131" s="137"/>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6">
        <v>19</v>
      </c>
      <c r="B132" s="153" t="s">
        <v>2665</v>
      </c>
      <c r="C132" s="155" t="s">
        <v>31</v>
      </c>
      <c r="D132" s="63"/>
      <c r="E132" s="137"/>
      <c r="F132" s="137"/>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6">
        <v>20</v>
      </c>
      <c r="B133" s="153" t="s">
        <v>2665</v>
      </c>
      <c r="C133" s="155" t="s">
        <v>31</v>
      </c>
      <c r="D133" s="63"/>
      <c r="E133" s="137"/>
      <c r="F133" s="137"/>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6">
        <v>21</v>
      </c>
      <c r="B134" s="153" t="s">
        <v>2665</v>
      </c>
      <c r="C134" s="155" t="s">
        <v>31</v>
      </c>
      <c r="D134" s="63"/>
      <c r="E134" s="137"/>
      <c r="F134" s="137"/>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6">
        <v>22</v>
      </c>
      <c r="B135" s="153" t="s">
        <v>2665</v>
      </c>
      <c r="C135" s="155" t="s">
        <v>31</v>
      </c>
      <c r="D135" s="63"/>
      <c r="E135" s="137"/>
      <c r="F135" s="137"/>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6">
        <v>23</v>
      </c>
      <c r="B136" s="153" t="s">
        <v>2665</v>
      </c>
      <c r="C136" s="155" t="s">
        <v>31</v>
      </c>
      <c r="D136" s="63"/>
      <c r="E136" s="137"/>
      <c r="F136" s="137"/>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6">
        <v>24</v>
      </c>
      <c r="B137" s="153" t="s">
        <v>2665</v>
      </c>
      <c r="C137" s="155" t="s">
        <v>31</v>
      </c>
      <c r="D137" s="63"/>
      <c r="E137" s="137"/>
      <c r="F137" s="137"/>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6">
        <v>25</v>
      </c>
      <c r="B138" s="153" t="s">
        <v>2665</v>
      </c>
      <c r="C138" s="155" t="s">
        <v>31</v>
      </c>
      <c r="D138" s="63"/>
      <c r="E138" s="137"/>
      <c r="F138" s="137"/>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6">
        <v>26</v>
      </c>
      <c r="B139" s="153" t="s">
        <v>2665</v>
      </c>
      <c r="C139" s="155" t="s">
        <v>31</v>
      </c>
      <c r="D139" s="63"/>
      <c r="E139" s="137"/>
      <c r="F139" s="137"/>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6">
        <v>27</v>
      </c>
      <c r="B140" s="153" t="s">
        <v>2665</v>
      </c>
      <c r="C140" s="155" t="s">
        <v>31</v>
      </c>
      <c r="D140" s="63"/>
      <c r="E140" s="137"/>
      <c r="F140" s="137"/>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6">
        <v>28</v>
      </c>
      <c r="B141" s="153" t="s">
        <v>2665</v>
      </c>
      <c r="C141" s="155" t="s">
        <v>31</v>
      </c>
      <c r="D141" s="63"/>
      <c r="E141" s="137"/>
      <c r="F141" s="137"/>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6">
        <v>29</v>
      </c>
      <c r="B142" s="153" t="s">
        <v>2665</v>
      </c>
      <c r="C142" s="155" t="s">
        <v>31</v>
      </c>
      <c r="D142" s="63"/>
      <c r="E142" s="137"/>
      <c r="F142" s="137"/>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6">
        <v>30</v>
      </c>
      <c r="B143" s="153" t="s">
        <v>2665</v>
      </c>
      <c r="C143" s="155" t="s">
        <v>31</v>
      </c>
      <c r="D143" s="63"/>
      <c r="E143" s="137"/>
      <c r="F143" s="137"/>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6">
        <v>31</v>
      </c>
      <c r="B144" s="153" t="s">
        <v>2665</v>
      </c>
      <c r="C144" s="155" t="s">
        <v>31</v>
      </c>
      <c r="D144" s="63"/>
      <c r="E144" s="137"/>
      <c r="F144" s="137"/>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6">
        <v>32</v>
      </c>
      <c r="B145" s="153" t="s">
        <v>2665</v>
      </c>
      <c r="C145" s="155" t="s">
        <v>31</v>
      </c>
      <c r="D145" s="63"/>
      <c r="E145" s="137"/>
      <c r="F145" s="137"/>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6">
        <v>33</v>
      </c>
      <c r="B146" s="153" t="s">
        <v>2665</v>
      </c>
      <c r="C146" s="155" t="s">
        <v>31</v>
      </c>
      <c r="D146" s="63"/>
      <c r="E146" s="137"/>
      <c r="F146" s="137"/>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6">
        <v>34</v>
      </c>
      <c r="B147" s="153" t="s">
        <v>2665</v>
      </c>
      <c r="C147" s="155" t="s">
        <v>31</v>
      </c>
      <c r="D147" s="63"/>
      <c r="E147" s="137"/>
      <c r="F147" s="137"/>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6">
        <v>35</v>
      </c>
      <c r="B148" s="153" t="s">
        <v>2665</v>
      </c>
      <c r="C148" s="155" t="s">
        <v>31</v>
      </c>
      <c r="D148" s="63"/>
      <c r="E148" s="137"/>
      <c r="F148" s="137"/>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6">
        <v>36</v>
      </c>
      <c r="B149" s="153" t="s">
        <v>2665</v>
      </c>
      <c r="C149" s="155" t="s">
        <v>31</v>
      </c>
      <c r="D149" s="63"/>
      <c r="E149" s="137"/>
      <c r="F149" s="137"/>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6">
        <v>37</v>
      </c>
      <c r="B150" s="153" t="s">
        <v>2665</v>
      </c>
      <c r="C150" s="155" t="s">
        <v>31</v>
      </c>
      <c r="D150" s="63"/>
      <c r="E150" s="137"/>
      <c r="F150" s="137"/>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6">
        <v>38</v>
      </c>
      <c r="B151" s="153" t="s">
        <v>2665</v>
      </c>
      <c r="C151" s="155" t="s">
        <v>31</v>
      </c>
      <c r="D151" s="63"/>
      <c r="E151" s="137"/>
      <c r="F151" s="137"/>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6">
        <v>39</v>
      </c>
      <c r="B152" s="153" t="s">
        <v>2665</v>
      </c>
      <c r="C152" s="155" t="s">
        <v>31</v>
      </c>
      <c r="D152" s="63"/>
      <c r="E152" s="137"/>
      <c r="F152" s="137"/>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6">
        <v>40</v>
      </c>
      <c r="B153" s="153" t="s">
        <v>2665</v>
      </c>
      <c r="C153" s="155" t="s">
        <v>31</v>
      </c>
      <c r="D153" s="63"/>
      <c r="E153" s="137"/>
      <c r="F153" s="137"/>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6">
        <v>41</v>
      </c>
      <c r="B154" s="153" t="s">
        <v>2665</v>
      </c>
      <c r="C154" s="155" t="s">
        <v>31</v>
      </c>
      <c r="D154" s="63"/>
      <c r="E154" s="137"/>
      <c r="F154" s="137"/>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6">
        <v>42</v>
      </c>
      <c r="B155" s="153" t="s">
        <v>2665</v>
      </c>
      <c r="C155" s="155" t="s">
        <v>31</v>
      </c>
      <c r="D155" s="63"/>
      <c r="E155" s="137"/>
      <c r="F155" s="137"/>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6">
        <v>43</v>
      </c>
      <c r="B156" s="153" t="s">
        <v>2665</v>
      </c>
      <c r="C156" s="155" t="s">
        <v>31</v>
      </c>
      <c r="D156" s="63"/>
      <c r="E156" s="137"/>
      <c r="F156" s="137"/>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6">
        <v>44</v>
      </c>
      <c r="B157" s="153" t="s">
        <v>2665</v>
      </c>
      <c r="C157" s="155" t="s">
        <v>31</v>
      </c>
      <c r="D157" s="63"/>
      <c r="E157" s="137"/>
      <c r="F157" s="137"/>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6">
        <v>45</v>
      </c>
      <c r="B158" s="153" t="s">
        <v>2665</v>
      </c>
      <c r="C158" s="155" t="s">
        <v>31</v>
      </c>
      <c r="D158" s="63"/>
      <c r="E158" s="137"/>
      <c r="F158" s="137"/>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6">
        <v>46</v>
      </c>
      <c r="B159" s="153" t="s">
        <v>2665</v>
      </c>
      <c r="C159" s="155" t="s">
        <v>31</v>
      </c>
      <c r="D159" s="63"/>
      <c r="E159" s="137"/>
      <c r="F159" s="137"/>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c r="E167" s="8"/>
      <c r="F167" s="5"/>
      <c r="G167" s="107" t="s">
        <v>26</v>
      </c>
      <c r="I167" s="206" t="s">
        <v>2643</v>
      </c>
      <c r="J167" s="207"/>
      <c r="K167" s="207"/>
      <c r="L167" s="207"/>
      <c r="M167" s="207"/>
      <c r="N167" s="207"/>
      <c r="O167" s="208"/>
      <c r="U167" s="51"/>
    </row>
    <row r="168" spans="1:28" x14ac:dyDescent="0.25">
      <c r="A168" s="9"/>
      <c r="B168" s="226" t="s">
        <v>2658</v>
      </c>
      <c r="C168" s="226"/>
      <c r="D168" s="226"/>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209" t="s">
        <v>2669</v>
      </c>
      <c r="C179" s="209"/>
      <c r="D179" s="209"/>
      <c r="E179" s="163">
        <v>0.02</v>
      </c>
      <c r="F179" s="162">
        <v>0.01</v>
      </c>
      <c r="G179" s="157">
        <f>IF(F179&gt;0,SUM(E179+F179),"")</f>
        <v>0.03</v>
      </c>
      <c r="H179" s="5"/>
      <c r="I179" s="209" t="s">
        <v>2671</v>
      </c>
      <c r="J179" s="209"/>
      <c r="K179" s="209"/>
      <c r="L179" s="209"/>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40323677.939999998</v>
      </c>
      <c r="F185" s="92"/>
      <c r="G185" s="93"/>
      <c r="H185" s="88"/>
      <c r="I185" s="90" t="s">
        <v>2627</v>
      </c>
      <c r="J185" s="158">
        <f>+SUM(M179:M183)</f>
        <v>0.02</v>
      </c>
      <c r="K185" s="228" t="s">
        <v>2628</v>
      </c>
      <c r="L185" s="228"/>
      <c r="M185" s="94">
        <f>+J185*(SUM(K20:K35))</f>
        <v>26882451.960000001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6" t="s">
        <v>2636</v>
      </c>
      <c r="C192" s="186"/>
      <c r="E192" s="5" t="s">
        <v>20</v>
      </c>
      <c r="H192" s="26" t="s">
        <v>24</v>
      </c>
      <c r="J192" s="5" t="s">
        <v>2637</v>
      </c>
      <c r="K192" s="5"/>
      <c r="M192" s="5"/>
      <c r="N192" s="5"/>
      <c r="O192" s="8"/>
      <c r="Q192" s="146"/>
      <c r="R192" s="147"/>
      <c r="S192" s="147"/>
      <c r="T192" s="146"/>
    </row>
    <row r="193" spans="1:18" x14ac:dyDescent="0.25">
      <c r="A193" s="9"/>
      <c r="C193" s="117">
        <v>42032</v>
      </c>
      <c r="D193" s="5"/>
      <c r="E193" s="118">
        <v>52</v>
      </c>
      <c r="F193" s="5"/>
      <c r="G193" s="5"/>
      <c r="H193" s="139" t="s">
        <v>2726</v>
      </c>
      <c r="J193" s="5"/>
      <c r="K193" s="119">
        <v>38384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2727</v>
      </c>
      <c r="J211" s="27" t="s">
        <v>2622</v>
      </c>
      <c r="K211" s="140" t="s">
        <v>2727</v>
      </c>
      <c r="L211" s="21"/>
      <c r="M211" s="21"/>
      <c r="N211" s="21"/>
      <c r="O211" s="8"/>
    </row>
    <row r="212" spans="1:15" x14ac:dyDescent="0.25">
      <c r="A212" s="9"/>
      <c r="B212" s="27" t="s">
        <v>2619</v>
      </c>
      <c r="C212" s="139" t="s">
        <v>2726</v>
      </c>
      <c r="D212" s="21"/>
      <c r="G212" s="27" t="s">
        <v>2621</v>
      </c>
      <c r="H212" s="140" t="s">
        <v>2728</v>
      </c>
      <c r="J212" s="27" t="s">
        <v>2623</v>
      </c>
      <c r="K212" s="139"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 10 Hsl</cp:lastModifiedBy>
  <cp:lastPrinted>2020-11-20T15:12:35Z</cp:lastPrinted>
  <dcterms:created xsi:type="dcterms:W3CDTF">2020-10-14T21:57:42Z</dcterms:created>
  <dcterms:modified xsi:type="dcterms:W3CDTF">2020-12-22T21:29:25Z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