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8.1\Desktop\CONTRATO 133 SINAI\manifestacion interes ban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<sst xmlns="http://schemas.openxmlformats.org/spreadsheetml/2006/main" count="3106" uniqueCount="2698">
  <si>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</si>
  <si>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</si>
  <si>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</si>
  <si>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</si>
  <si>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</si>
  <si>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</si>
  <si>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</si>
  <si>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</si>
  <si>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</si>
  <si>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</si>
  <si>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</si>
  <si>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</si>
  <si>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</si>
  <si>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</si>
  <si>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</si>
  <si>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</si>
  <si>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</si>
  <si>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</si>
  <si>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</si>
  <si>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</si>
  <si>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</si>
  <si>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</si>
  <si>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</si>
  <si>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</si>
  <si>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</si>
  <si>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</si>
  <si>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</si>
  <si>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</si>
  <si>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</si>
  <si>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</si>
  <si>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</si>
  <si>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</si>
  <si>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</si>
  <si>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</si>
  <si>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</si>
  <si>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</si>
  <si>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</si>
  <si>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</si>
  <si>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</si>
  <si>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</si>
  <si>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</si>
  <si>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</si>
  <si>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</si>
  <si>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</si>
  <si>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</si>
  <si>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</si>
  <si>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</si>
  <si>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</si>
  <si>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</si>
  <si>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</si>
  <si>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</si>
  <si>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</si>
  <si>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</si>
  <si>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</si>
  <si>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</si>
  <si>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</si>
  <si>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</si>
  <si>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</si>
  <si>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</si>
  <si>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</si>
  <si>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</si>
  <si>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</si>
  <si>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</si>
  <si>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</si>
  <si>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</si>
  <si>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</si>
  <si>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</si>
  <si>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</si>
  <si>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</si>
  <si>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</si>
  <si>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</si>
  <si>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</si>
  <si>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</si>
  <si>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</si>
  <si>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</si>
  <si>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</si>
  <si>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</si>
  <si>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</si>
  <si>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</si>
  <si>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</si>
  <si>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</si>
  <si>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</si>
  <si>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</si>
  <si>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</si>
  <si>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</si>
  <si>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</si>
  <si>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</si>
  <si>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</si>
  <si>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</si>
  <si>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</si>
  <si>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</si>
  <si>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</si>
  <si>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</si>
  <si>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</si>
  <si>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</si>
  <si>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</si>
  <si>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</si>
  <si>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</si>
  <si>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</si>
  <si>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</si>
  <si>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</si>
  <si>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</si>
  <si>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</si>
  <si>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</si>
  <si>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</si>
  <si>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</si>
  <si>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</si>
  <si>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</si>
  <si>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</si>
  <si>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</si>
  <si>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</si>
  <si>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</si>
  <si>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</si>
  <si>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</si>
  <si>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</si>
  <si>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</si>
  <si>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</si>
  <si>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</si>
  <si>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</si>
  <si>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</si>
  <si>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</si>
  <si>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</si>
  <si>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</si>
  <si>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</si>
  <si>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</si>
  <si>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</si>
  <si>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</si>
  <si>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</si>
  <si>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</si>
  <si>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</si>
  <si>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</si>
  <si>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</si>
  <si>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</si>
  <si>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</si>
  <si>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</si>
  <si>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</si>
  <si>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</si>
  <si>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</si>
  <si>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</si>
  <si>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</si>
  <si>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</si>
  <si>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</si>
  <si>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</si>
  <si>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</si>
  <si>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</si>
  <si>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</si>
  <si>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</si>
  <si>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</si>
  <si>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</si>
  <si>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</si>
  <si>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</si>
  <si>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</si>
  <si>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</si>
  <si>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</si>
  <si>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</si>
  <si>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</si>
  <si>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</si>
  <si>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</si>
  <si>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</si>
  <si>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</si>
  <si>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</si>
  <si>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</si>
  <si>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</si>
  <si>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</si>
  <si>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</si>
  <si>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</si>
  <si>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</si>
  <si>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</si>
  <si>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</si>
  <si>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</si>
  <si>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</si>
  <si>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</si>
  <si>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</si>
  <si>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</si>
  <si>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</si>
  <si>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</si>
  <si>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</si>
  <si>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</si>
  <si>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</si>
  <si>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</si>
  <si>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</si>
  <si>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</si>
  <si>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</si>
  <si>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</si>
  <si>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</si>
  <si>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</si>
  <si>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</si>
  <si>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</si>
  <si>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</si>
  <si>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</si>
  <si>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</si>
  <si>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</si>
  <si>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</si>
  <si>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</si>
  <si>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</si>
  <si>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</si>
  <si>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</si>
  <si>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</si>
  <si>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</si>
  <si>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</si>
  <si>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</si>
  <si>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</si>
  <si>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</si>
  <si>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</si>
  <si>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</si>
  <si>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</si>
  <si>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</si>
  <si>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</si>
  <si>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</si>
  <si>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</si>
  <si>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</si>
  <si>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</si>
  <si>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</si>
  <si>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</si>
  <si>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</si>
  <si>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</si>
  <si>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</si>
  <si>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</si>
  <si>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</si>
  <si>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</si>
  <si>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</si>
  <si>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</si>
  <si>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</si>
  <si>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</si>
  <si>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</si>
  <si>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</si>
  <si>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</si>
  <si>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</si>
  <si>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</si>
  <si>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</si>
  <si>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</si>
  <si>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</si>
  <si>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</si>
  <si>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</si>
  <si>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</si>
  <si>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</si>
  <si>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</si>
  <si>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</si>
  <si>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</si>
  <si>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</si>
  <si>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</si>
  <si>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</si>
  <si>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</si>
  <si>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</si>
  <si>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</si>
  <si>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</si>
  <si>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</si>
  <si>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</si>
  <si>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</si>
  <si>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</si>
  <si>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</si>
  <si>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</si>
  <si>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</si>
  <si>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</si>
  <si>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</si>
  <si>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</si>
  <si>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</si>
  <si>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</si>
  <si>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</si>
  <si>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</si>
  <si>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</si>
  <si>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</si>
  <si>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</si>
  <si>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</si>
  <si>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</si>
  <si>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</si>
  <si>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</si>
  <si>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</si>
  <si>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</si>
  <si>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</si>
  <si>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</si>
  <si>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</si>
  <si>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</si>
  <si>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</si>
  <si>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</si>
  <si>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</si>
  <si>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</si>
  <si>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</si>
  <si>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</si>
  <si>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</si>
  <si>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</si>
  <si>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</si>
  <si>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</si>
  <si>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</si>
  <si>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</si>
  <si>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</si>
  <si>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</si>
  <si>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</si>
  <si>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</si>
  <si>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</si>
  <si>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</si>
  <si>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</si>
  <si>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</si>
  <si>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</si>
  <si>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</si>
  <si>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</si>
  <si>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</si>
  <si>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</si>
  <si>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</si>
  <si>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</si>
  <si>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</si>
  <si>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</si>
  <si>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</si>
  <si>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</si>
  <si>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</si>
  <si>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</si>
  <si>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</si>
  <si>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</si>
  <si>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</si>
  <si>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</si>
  <si>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</si>
  <si>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</si>
  <si>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</si>
  <si>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</si>
  <si>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</si>
  <si>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</si>
  <si>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</si>
  <si>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</si>
  <si>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</si>
  <si>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</si>
  <si>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</si>
  <si>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</si>
  <si>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</si>
  <si>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</si>
  <si>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</si>
  <si>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</si>
  <si>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</si>
  <si>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</si>
  <si>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</si>
  <si>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</si>
  <si>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</si>
  <si>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</si>
  <si>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</si>
  <si>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</si>
  <si>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</si>
  <si>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</si>
  <si>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</si>
  <si>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</si>
  <si>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</si>
  <si>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</si>
  <si>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</si>
  <si>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</si>
  <si>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</si>
  <si>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</si>
  <si>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</si>
  <si>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</si>
  <si>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</si>
  <si>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</si>
  <si>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</si>
  <si>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</si>
  <si>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</si>
  <si>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</si>
  <si>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</si>
  <si>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</si>
  <si>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</si>
  <si>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</si>
  <si>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</si>
  <si>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</si>
  <si>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</si>
  <si>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</si>
  <si>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</si>
  <si>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</si>
  <si>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</si>
  <si>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</si>
  <si>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</si>
  <si>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</si>
  <si>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</si>
  <si>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</si>
  <si>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</si>
  <si>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</si>
  <si>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</si>
  <si>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</si>
  <si>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</si>
  <si>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</si>
  <si>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</si>
  <si>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</si>
  <si>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</si>
  <si>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</si>
  <si>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</si>
  <si>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</si>
  <si>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</si>
  <si>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</si>
  <si>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</si>
  <si>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</si>
  <si>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</si>
  <si>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</si>
  <si>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</si>
  <si>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</si>
  <si>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</si>
  <si>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</si>
  <si>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</si>
  <si>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</si>
  <si>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</si>
  <si>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</si>
  <si>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</si>
  <si>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</si>
  <si>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</si>
  <si>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</si>
  <si>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</si>
  <si>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</si>
  <si>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</si>
  <si>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</si>
  <si>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</si>
  <si>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</si>
  <si>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</si>
  <si>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</si>
  <si>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</si>
  <si>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</si>
  <si>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</si>
  <si>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</si>
  <si>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</si>
  <si>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</si>
  <si>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</si>
  <si>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</si>
  <si>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</si>
  <si>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</si>
  <si>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</si>
  <si>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</si>
  <si>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</si>
  <si>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</si>
  <si>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</si>
  <si>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</si>
  <si>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</si>
  <si>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</si>
  <si>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</si>
  <si>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</si>
  <si>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</si>
  <si>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</si>
  <si>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</si>
  <si>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</si>
  <si>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</si>
  <si>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</si>
  <si>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</si>
  <si>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</si>
  <si>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</si>
  <si>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</si>
  <si>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</si>
  <si>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</si>
  <si>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</si>
  <si>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</si>
  <si>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</si>
  <si>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</si>
  <si>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</si>
  <si>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</si>
  <si>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</si>
  <si>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</si>
  <si>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</si>
  <si>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</si>
  <si>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</si>
  <si>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</si>
  <si>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</si>
  <si>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</si>
  <si>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</si>
  <si>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</si>
  <si>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</si>
  <si>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</si>
  <si>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</si>
  <si>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</si>
  <si>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</si>
  <si>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</si>
  <si>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</si>
  <si>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</si>
  <si>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</si>
  <si>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</si>
  <si>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</si>
  <si>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</si>
  <si>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</si>
  <si>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</si>
  <si>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</si>
  <si>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</si>
  <si>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</si>
  <si>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</si>
  <si>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</si>
  <si>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</si>
  <si>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</si>
  <si>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</si>
  <si>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</si>
  <si>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</si>
  <si>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</si>
  <si>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</si>
  <si>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</si>
  <si>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</si>
  <si>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</si>
  <si>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</si>
  <si>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</si>
  <si>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</si>
  <si>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</si>
  <si>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</si>
  <si>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</si>
  <si>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</si>
  <si>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</si>
  <si>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</si>
  <si>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</si>
  <si>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</si>
  <si>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</si>
  <si>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</si>
  <si>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</si>
  <si>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</si>
  <si>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</si>
  <si>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</si>
  <si>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</si>
  <si>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</si>
  <si>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</si>
  <si>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</si>
  <si>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</si>
  <si>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</si>
  <si>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</si>
  <si>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</si>
  <si>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</si>
  <si>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</si>
  <si>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</si>
  <si>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</si>
  <si>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</si>
  <si>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</si>
  <si>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</si>
  <si>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</si>
  <si>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</si>
  <si>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</si>
  <si>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</si>
  <si>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</si>
  <si>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</si>
  <si>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</si>
  <si>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</si>
  <si>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</si>
  <si>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</si>
  <si>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</si>
  <si>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</si>
  <si>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</si>
  <si>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</si>
  <si>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</si>
  <si>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</si>
  <si>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</si>
  <si>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</si>
  <si>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</si>
  <si>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</si>
  <si>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</si>
  <si>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</si>
  <si>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</si>
  <si>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</si>
  <si>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</si>
  <si>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</si>
  <si>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</si>
  <si>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</si>
  <si>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</si>
  <si>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</si>
  <si>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</si>
  <si>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</si>
  <si>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</si>
  <si>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</si>
  <si>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</si>
  <si>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</si>
  <si>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</si>
  <si>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</si>
  <si>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</si>
  <si>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</si>
  <si>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</si>
  <si>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</si>
  <si>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</si>
  <si>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</si>
  <si>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</si>
  <si>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</si>
  <si>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</si>
  <si>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</si>
  <si>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</si>
  <si>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</si>
  <si>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</si>
  <si>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</si>
  <si>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</si>
  <si>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</si>
  <si>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</si>
  <si>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</si>
  <si>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</si>
  <si>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</si>
  <si>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</si>
  <si>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</si>
  <si>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</si>
  <si>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</si>
  <si>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</si>
  <si>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</si>
  <si>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</si>
  <si>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</si>
  <si>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</si>
  <si>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</si>
  <si>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</si>
  <si>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</si>
  <si>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</si>
  <si>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</si>
  <si>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</si>
  <si>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</si>
  <si>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</si>
  <si>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</si>
  <si>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</si>
  <si>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</si>
  <si>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</si>
  <si>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</si>
  <si>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</si>
  <si>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</si>
  <si>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</si>
  <si>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</si>
  <si>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</si>
  <si>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</si>
  <si>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</si>
  <si>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</si>
  <si>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</si>
  <si>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</si>
  <si>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</si>
  <si>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</si>
  <si>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</si>
  <si>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</si>
  <si>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</si>
  <si>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</si>
  <si>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</si>
  <si>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</si>
  <si>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</si>
  <si>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</si>
  <si>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</si>
  <si>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</si>
  <si>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</si>
  <si>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</si>
  <si>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</si>
  <si>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</si>
  <si>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</si>
  <si>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</si>
  <si>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</si>
  <si>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</si>
  <si>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</si>
  <si>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</si>
  <si>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</si>
  <si>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</si>
  <si>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</si>
  <si>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</si>
  <si>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</si>
  <si>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</si>
  <si>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</si>
  <si>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</si>
  <si>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</si>
  <si>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</si>
  <si>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</si>
  <si>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</si>
  <si>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</si>
  <si>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</si>
  <si>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</si>
  <si>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</si>
  <si>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</si>
  <si>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</si>
  <si>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</si>
  <si>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</si>
  <si>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</si>
  <si>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</si>
  <si>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</si>
  <si>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</si>
  <si>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</si>
  <si>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</si>
  <si>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</si>
  <si>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</si>
  <si>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</si>
  <si>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</si>
  <si>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</si>
  <si>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</si>
  <si>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</si>
  <si>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</si>
  <si>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</si>
  <si>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</si>
  <si>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</si>
  <si>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</si>
  <si>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</si>
  <si>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</si>
  <si>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</si>
  <si>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</si>
  <si>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</si>
  <si>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</si>
  <si>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</si>
  <si>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</si>
  <si>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</si>
  <si>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</si>
  <si>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</si>
  <si>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</si>
  <si>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</si>
  <si>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</si>
  <si>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</si>
  <si>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</si>
  <si>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</si>
  <si>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</si>
  <si>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</si>
  <si>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</si>
  <si>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</si>
  <si>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</si>
  <si>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</si>
  <si>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</si>
  <si>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</si>
  <si>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</si>
  <si>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</si>
  <si>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</si>
  <si>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</si>
  <si>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</si>
  <si>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</si>
  <si>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</si>
  <si>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</si>
  <si>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</si>
  <si>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</si>
  <si>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</si>
  <si>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</si>
  <si>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</si>
  <si>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</si>
  <si>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</si>
  <si>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</si>
  <si>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</si>
  <si>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</si>
  <si>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</si>
  <si>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</si>
  <si>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</si>
  <si>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</si>
  <si>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</si>
  <si>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</si>
  <si>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</si>
  <si>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</si>
  <si>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</si>
  <si>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</si>
  <si>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</si>
  <si>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</si>
  <si>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</si>
  <si>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</si>
  <si>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</si>
  <si>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</si>
  <si>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</si>
  <si>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</si>
  <si>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</si>
  <si>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</si>
  <si>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</si>
  <si>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</si>
  <si>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</si>
  <si>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</si>
  <si>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</si>
  <si>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</si>
  <si>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</si>
  <si>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</si>
  <si>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</si>
  <si>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</si>
  <si>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</si>
  <si>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</si>
  <si>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</si>
  <si>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</si>
  <si>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</si>
  <si>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</si>
  <si>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</si>
  <si>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</si>
  <si>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</si>
  <si>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</si>
  <si>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</si>
  <si>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</si>
  <si>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</si>
  <si>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</si>
  <si>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</si>
  <si>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</si>
  <si>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</si>
  <si>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</si>
  <si>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</si>
  <si>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</si>
  <si>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</si>
  <si>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</si>
  <si>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</si>
  <si>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</si>
  <si>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</si>
  <si>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</si>
  <si>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</si>
  <si>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</si>
  <si>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</si>
  <si>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</si>
  <si>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</si>
  <si>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</si>
  <si>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</si>
  <si>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</si>
  <si>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</si>
  <si>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</si>
  <si>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</si>
  <si>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</si>
  <si>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</si>
  <si>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</si>
  <si>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</si>
  <si>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</si>
  <si>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</si>
  <si>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</si>
  <si>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</si>
  <si>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</si>
  <si>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</si>
  <si>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</si>
  <si>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</si>
  <si>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</si>
  <si>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</si>
  <si>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</si>
  <si>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</si>
  <si>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</si>
  <si>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</si>
  <si>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</si>
  <si>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</si>
  <si>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</si>
  <si>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</si>
  <si>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</si>
  <si>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</si>
  <si>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</si>
  <si>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</si>
  <si>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</si>
  <si>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</si>
  <si>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</si>
  <si>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</si>
  <si>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</si>
  <si>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</si>
  <si>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</si>
  <si>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</si>
  <si>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</si>
  <si>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</si>
  <si>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</si>
  <si>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</si>
  <si>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</si>
  <si>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</si>
  <si>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</si>
  <si>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</si>
  <si>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</si>
  <si>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</si>
  <si>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</si>
  <si>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</si>
  <si>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</si>
  <si>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</si>
  <si>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</si>
  <si>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</si>
  <si>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</si>
  <si>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</si>
  <si>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</si>
  <si>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</si>
  <si>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</si>
  <si>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</si>
  <si>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</si>
  <si>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</si>
  <si>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</si>
  <si>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</si>
  <si>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</si>
  <si>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</si>
  <si>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</si>
  <si>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</si>
  <si>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</si>
  <si>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</si>
  <si>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</si>
  <si>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</si>
  <si>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</si>
  <si>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</si>
  <si>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</si>
  <si>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</si>
  <si>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</si>
  <si>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</si>
  <si>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</si>
  <si>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</si>
  <si>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</si>
  <si>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</si>
  <si>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</si>
  <si>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</si>
  <si>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</si>
  <si>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</si>
  <si>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</si>
  <si>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</si>
  <si>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</si>
  <si>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</si>
  <si>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</si>
  <si>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</si>
  <si>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</si>
  <si>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</si>
  <si>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</si>
  <si>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</si>
  <si>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</si>
  <si>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</si>
  <si>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</si>
  <si>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</si>
  <si>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</si>
  <si>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</si>
  <si>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</si>
  <si>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</si>
  <si>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</si>
  <si>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</si>
  <si>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</si>
  <si>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</si>
  <si>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</si>
  <si>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</si>
  <si>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</si>
  <si>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</si>
  <si>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</si>
  <si>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</si>
  <si>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</si>
  <si>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</si>
  <si>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</si>
  <si>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</si>
  <si>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</si>
  <si>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</si>
  <si>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</si>
  <si>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</si>
  <si>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</si>
  <si>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</si>
  <si>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</si>
  <si>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</si>
  <si>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</si>
  <si>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</si>
  <si>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</si>
  <si>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</si>
  <si>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</si>
  <si>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</si>
  <si>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</si>
  <si>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</si>
  <si>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</si>
  <si>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</si>
  <si>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</si>
  <si>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</si>
  <si>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</si>
  <si>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</si>
  <si>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</si>
  <si>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</si>
  <si>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</si>
  <si>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</si>
  <si>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</si>
  <si>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</si>
  <si>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</si>
  <si>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</si>
  <si>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</si>
  <si>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</si>
  <si>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</si>
  <si>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</si>
  <si>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</si>
  <si>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</si>
  <si>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</si>
  <si>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</si>
  <si>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</si>
  <si>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</si>
  <si>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</si>
  <si>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</si>
  <si>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</si>
  <si>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</si>
  <si>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</si>
  <si>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</si>
  <si>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</si>
  <si>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</si>
  <si>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</si>
  <si>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</si>
  <si>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</si>
  <si>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</si>
  <si>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</si>
  <si>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</si>
  <si>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</si>
  <si>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</si>
  <si>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</si>
  <si>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</si>
  <si>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</si>
  <si>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</si>
  <si>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</si>
  <si>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</si>
  <si>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</si>
  <si>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</si>
  <si>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</si>
  <si>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</si>
  <si>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</si>
  <si>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</si>
  <si>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</si>
  <si>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</si>
  <si>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</si>
  <si>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</si>
  <si>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</si>
  <si>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</si>
  <si>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</si>
  <si>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</si>
  <si>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</si>
  <si>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</si>
  <si>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</si>
  <si>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</si>
  <si>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</si>
  <si>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</si>
  <si>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</si>
  <si>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</si>
  <si>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</si>
  <si>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</si>
  <si>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</si>
  <si>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</si>
  <si>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</si>
  <si>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</si>
  <si>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</si>
  <si>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</si>
  <si>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</si>
  <si>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</si>
  <si>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</si>
  <si>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</si>
  <si>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</si>
  <si>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</si>
  <si>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</si>
  <si>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</si>
  <si>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</si>
  <si>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</si>
  <si>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</si>
  <si>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</si>
  <si>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</si>
  <si>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</si>
  <si>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</si>
  <si>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</si>
  <si>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</si>
  <si>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</si>
  <si>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</si>
  <si>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</si>
  <si>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</si>
  <si>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</si>
  <si>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</si>
  <si>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</si>
  <si>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</si>
  <si>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</si>
  <si>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</si>
  <si>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</si>
  <si>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</si>
  <si>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</si>
  <si>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</si>
  <si>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</si>
  <si>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</si>
  <si>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</si>
  <si>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</si>
  <si>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</si>
  <si>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</si>
  <si>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</si>
  <si>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</si>
  <si>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</si>
  <si>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</si>
  <si>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</si>
  <si>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</si>
  <si>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</si>
  <si>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</si>
  <si>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</si>
  <si>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</si>
  <si>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</si>
  <si>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</si>
  <si>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</si>
  <si>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</si>
  <si>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</si>
  <si>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</si>
  <si>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</si>
  <si>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</si>
  <si>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</si>
  <si>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</si>
  <si>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</si>
  <si>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</si>
  <si>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</si>
  <si>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</si>
  <si>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</si>
  <si>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</si>
  <si>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</si>
  <si>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</si>
  <si>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</si>
  <si>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</si>
  <si>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</si>
  <si>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</si>
  <si>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</si>
  <si>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</si>
  <si>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</si>
  <si>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</si>
  <si>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</si>
  <si>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</si>
  <si>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</si>
  <si>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</si>
  <si>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</si>
  <si>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</si>
  <si>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</si>
  <si>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</si>
  <si>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</si>
  <si>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</si>
  <si>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</si>
  <si>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</si>
  <si>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</si>
  <si>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</si>
  <si>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</si>
  <si>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</si>
  <si>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</si>
  <si>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</si>
  <si>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</si>
  <si>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</si>
  <si>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</si>
  <si>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</si>
  <si>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</si>
  <si>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</si>
  <si>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</si>
  <si>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</si>
  <si>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</si>
  <si>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</si>
  <si>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</si>
  <si>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</si>
  <si>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</si>
  <si>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</si>
  <si>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</si>
  <si>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</si>
  <si>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</si>
  <si>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</si>
  <si>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</si>
  <si>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</si>
  <si>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</si>
  <si>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</si>
  <si>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</si>
  <si>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</si>
  <si>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</si>
  <si>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</si>
  <si>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</si>
  <si>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</si>
  <si>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</si>
  <si>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</si>
  <si>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</si>
  <si>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</si>
  <si>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</si>
  <si>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</si>
  <si>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</si>
  <si>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</si>
  <si>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</si>
  <si>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</si>
  <si>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</si>
  <si>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</si>
  <si>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</si>
  <si>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</si>
  <si>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</si>
  <si>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</si>
  <si>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</si>
  <si>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</si>
  <si>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</si>
  <si>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</si>
  <si>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</si>
  <si>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</si>
  <si>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</si>
  <si>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</si>
  <si>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</si>
  <si>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</si>
  <si>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</si>
  <si>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</si>
  <si>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</si>
  <si>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</si>
  <si>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</si>
  <si>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</si>
  <si>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</si>
  <si>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</si>
  <si>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</si>
  <si>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</si>
  <si>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</si>
  <si>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</si>
  <si>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</si>
  <si>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</si>
  <si>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</si>
  <si>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</si>
  <si>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</si>
  <si>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</si>
  <si>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</si>
  <si>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</si>
  <si>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</si>
  <si>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</si>
  <si>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</si>
  <si>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</si>
  <si>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</si>
  <si>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</si>
  <si>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</si>
  <si>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</si>
  <si>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</si>
  <si>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</si>
  <si>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</si>
  <si>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</si>
  <si>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</si>
  <si>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</si>
  <si>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</si>
  <si>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</si>
  <si>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</si>
  <si>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</si>
  <si>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</si>
  <si>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</si>
  <si>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</si>
  <si>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</si>
  <si>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</si>
  <si>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</si>
  <si>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</si>
  <si>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</si>
  <si>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</si>
  <si>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</si>
  <si>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</si>
  <si>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</si>
  <si>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</si>
  <si>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</si>
  <si>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</si>
  <si>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</si>
  <si>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</si>
  <si>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</si>
  <si>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</si>
  <si>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</si>
  <si>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</si>
  <si>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</si>
  <si>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</si>
  <si>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</si>
  <si>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</si>
  <si>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</si>
  <si>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</si>
  <si>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</si>
  <si>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</si>
  <si>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</si>
  <si>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</si>
  <si>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</si>
  <si>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</si>
  <si>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</si>
  <si>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</si>
  <si>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</si>
  <si>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</si>
  <si>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</si>
  <si>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</si>
  <si>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</si>
  <si>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</si>
  <si>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</si>
  <si>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</si>
  <si>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</si>
  <si>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</si>
  <si>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</si>
  <si>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</si>
  <si>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</si>
  <si>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</si>
  <si>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</si>
  <si>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</si>
  <si>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</si>
  <si>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</si>
  <si>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</si>
  <si>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</si>
  <si>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</si>
  <si>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</si>
  <si>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</si>
  <si>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</si>
  <si>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</si>
  <si>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</si>
  <si>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</si>
  <si>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</si>
  <si>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</si>
  <si>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</si>
  <si>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</si>
  <si>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</si>
  <si>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</si>
  <si>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</si>
  <si>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</si>
  <si>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</si>
  <si>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</si>
  <si>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</si>
  <si>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</si>
  <si>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</si>
  <si>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</si>
  <si>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</si>
  <si>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</si>
  <si>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</si>
  <si>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</si>
  <si>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</si>
  <si>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</si>
  <si>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</si>
  <si>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</si>
  <si>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</si>
  <si>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</si>
  <si>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</si>
  <si>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</si>
  <si>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</si>
  <si>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</si>
  <si>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</si>
  <si>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</si>
  <si>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</si>
  <si>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</si>
  <si>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</si>
  <si>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</si>
  <si>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</si>
  <si>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</si>
  <si>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</si>
  <si>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</si>
  <si>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</si>
  <si>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</si>
  <si>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</si>
  <si>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</si>
  <si>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</si>
  <si>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</si>
  <si>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</si>
  <si>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</si>
  <si>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</si>
  <si>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</si>
  <si>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</si>
  <si>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</si>
  <si>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</si>
  <si>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</si>
  <si>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</si>
  <si>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</si>
  <si>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</si>
  <si>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</si>
  <si>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</si>
  <si>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</si>
  <si>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</si>
  <si>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</si>
  <si>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</si>
  <si>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</si>
  <si>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</si>
  <si>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</si>
  <si>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</si>
  <si>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</si>
  <si>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</si>
  <si>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</si>
  <si>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</si>
  <si>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</si>
  <si>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</si>
  <si>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</si>
  <si>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</si>
  <si>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</si>
  <si>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</si>
  <si>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</si>
  <si>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</si>
  <si>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</si>
  <si>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</si>
  <si>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</si>
  <si>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</si>
  <si>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</si>
  <si>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</si>
  <si>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</si>
  <si>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</si>
  <si>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</si>
  <si>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</si>
  <si>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</si>
  <si>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</si>
  <si>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</si>
  <si>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</si>
  <si>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</si>
  <si>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</si>
  <si>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</si>
  <si>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</si>
  <si>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</si>
  <si>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</si>
  <si>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</si>
  <si>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</si>
  <si>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</si>
  <si>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</si>
  <si>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</si>
  <si>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</si>
  <si>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</si>
  <si>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</si>
  <si>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</si>
  <si>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</si>
  <si>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</si>
  <si>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</si>
  <si>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</si>
  <si>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</si>
  <si>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</si>
  <si>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</si>
  <si>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</si>
  <si>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</si>
  <si>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</si>
  <si>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</si>
  <si>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</si>
  <si>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</si>
  <si>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</si>
  <si>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</si>
  <si>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</si>
  <si>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</si>
  <si>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</si>
  <si>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</si>
  <si>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</si>
  <si>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</si>
  <si>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</si>
  <si>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</si>
  <si>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</si>
  <si>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</si>
  <si>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</si>
  <si>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</si>
  <si>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</si>
  <si>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</si>
  <si>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</si>
  <si>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</si>
  <si>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</si>
  <si>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</si>
  <si>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</si>
  <si>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</si>
  <si>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</si>
  <si>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</si>
  <si>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</si>
  <si>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</si>
  <si>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</si>
  <si>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</si>
  <si>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</si>
  <si>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</si>
  <si>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</si>
  <si>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</si>
  <si>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</si>
  <si>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</si>
  <si>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</si>
  <si>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</si>
  <si>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</si>
  <si>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</si>
  <si>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</si>
  <si>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</si>
  <si>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</si>
  <si>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</si>
  <si>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</si>
  <si>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</si>
  <si>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</si>
  <si>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</si>
  <si>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</si>
  <si>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</si>
  <si>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</si>
  <si>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</si>
  <si>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</si>
  <si>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</si>
  <si>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</si>
  <si>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</si>
  <si>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</si>
  <si>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</si>
  <si>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</si>
  <si>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</si>
  <si>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</si>
  <si>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</si>
  <si>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</si>
  <si>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</si>
  <si>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</si>
  <si>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</si>
  <si>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</si>
  <si>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</si>
  <si>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</si>
  <si>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</si>
  <si>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</si>
  <si>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</si>
  <si>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</si>
  <si>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</si>
  <si>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</si>
  <si>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</si>
  <si>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</si>
  <si>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</si>
  <si>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</si>
  <si>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</si>
  <si>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</si>
  <si>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</si>
  <si>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</si>
  <si>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</si>
  <si>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</si>
  <si>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</si>
  <si>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</si>
  <si>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</si>
  <si>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</si>
  <si>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</si>
  <si>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</si>
  <si>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</si>
  <si>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</si>
  <si>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</si>
  <si>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</si>
  <si>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</si>
  <si>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</si>
  <si>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</si>
  <si>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</si>
  <si>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</si>
  <si>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</si>
  <si>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</si>
  <si>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</si>
  <si>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</si>
  <si>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</si>
  <si>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</si>
  <si>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</si>
  <si>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</si>
  <si>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</si>
  <si>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</si>
  <si>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</si>
  <si>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</si>
  <si>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</si>
  <si>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</si>
  <si>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</si>
  <si>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</si>
  <si>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</si>
  <si>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</si>
  <si>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</si>
  <si>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</si>
  <si>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</si>
  <si>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</si>
  <si>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</si>
  <si>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</si>
  <si>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</si>
  <si>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</si>
  <si>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</si>
  <si>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</si>
  <si>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</si>
  <si>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</si>
  <si>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</si>
  <si>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</si>
  <si>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</si>
  <si>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</si>
  <si>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</si>
  <si>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</si>
  <si>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</si>
  <si>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</si>
  <si>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</si>
  <si>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</si>
  <si>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</si>
  <si>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</si>
  <si>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</si>
  <si>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</si>
  <si>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</si>
  <si>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</si>
  <si>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</si>
  <si>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</si>
  <si>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</si>
  <si>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</si>
  <si>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</si>
  <si>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</si>
  <si>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</si>
  <si>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</si>
  <si>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</si>
  <si>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</si>
  <si>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</si>
  <si>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</si>
  <si>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</si>
  <si>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</si>
  <si>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</si>
  <si>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</si>
  <si>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</si>
  <si>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</si>
  <si>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</si>
  <si>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</si>
  <si>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</si>
  <si>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</si>
  <si>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</si>
  <si>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</si>
  <si>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</si>
  <si>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</si>
  <si>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</si>
  <si>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</si>
  <si>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</si>
  <si>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</si>
  <si>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</si>
  <si>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</si>
  <si>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</si>
  <si>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</si>
  <si>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</si>
  <si>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</si>
  <si>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</si>
  <si>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</si>
  <si>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</si>
  <si>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</si>
  <si>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</si>
  <si>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</si>
  <si>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</si>
  <si>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</si>
  <si>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</si>
  <si>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</si>
  <si>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</si>
  <si>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</si>
  <si>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</si>
  <si>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</si>
  <si>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</si>
  <si>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</si>
  <si>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</si>
  <si>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</si>
  <si>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</si>
  <si>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</si>
  <si>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</si>
  <si>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</si>
  <si>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</si>
  <si>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</si>
  <si>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</si>
  <si>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</si>
  <si>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</si>
  <si>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</si>
  <si>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</si>
  <si>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</si>
  <si>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</si>
  <si>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</si>
  <si>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</si>
  <si>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</si>
  <si>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</si>
  <si>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</si>
  <si>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</si>
  <si>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</si>
  <si>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</si>
  <si>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</si>
  <si>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</si>
  <si>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</si>
  <si>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</si>
  <si>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</si>
  <si>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</si>
  <si>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</si>
  <si>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</si>
  <si>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</si>
  <si>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</si>
  <si>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</si>
  <si>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</si>
  <si>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</si>
  <si>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</si>
  <si>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</si>
  <si>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</si>
  <si>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</si>
  <si>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</si>
  <si>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</si>
  <si>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</si>
  <si>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</si>
  <si>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</si>
  <si>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</si>
  <si>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</si>
  <si>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</si>
  <si>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</si>
  <si>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</si>
  <si>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</si>
  <si>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</si>
  <si>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</si>
  <si>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</si>
  <si>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</si>
  <si>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</si>
  <si>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</si>
  <si>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</si>
  <si>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</si>
  <si>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</si>
  <si>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</si>
  <si>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</si>
  <si>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</si>
  <si>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</si>
  <si>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</si>
  <si>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</si>
  <si>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</si>
  <si>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</si>
  <si>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</si>
  <si>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</si>
  <si>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</si>
  <si>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</si>
  <si>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</si>
  <si>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</si>
  <si>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</si>
  <si>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</si>
  <si>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</si>
  <si>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</si>
  <si>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</si>
  <si>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</si>
  <si>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</si>
  <si>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</si>
  <si>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</si>
  <si>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</si>
  <si>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</si>
  <si>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</si>
  <si>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</si>
  <si>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</si>
  <si>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</si>
  <si>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</si>
  <si>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</si>
  <si>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</si>
  <si>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</si>
  <si>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</si>
  <si>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</si>
  <si>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</si>
  <si>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</si>
  <si>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</si>
  <si>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</si>
  <si>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</si>
  <si>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</si>
  <si>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</si>
  <si>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</si>
  <si>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</si>
  <si>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</si>
  <si>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</si>
  <si>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</si>
  <si>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</si>
  <si>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</si>
  <si>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</si>
  <si>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</si>
  <si>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</si>
  <si>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</si>
  <si>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</si>
  <si>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</si>
  <si>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</si>
  <si>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</si>
  <si>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</si>
  <si>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</si>
  <si>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</si>
  <si>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</si>
  <si>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</si>
  <si>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</si>
  <si>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</si>
  <si>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</si>
  <si>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</si>
  <si>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</si>
  <si>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</si>
  <si>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</si>
  <si>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</si>
  <si>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</si>
  <si>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</si>
  <si>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</si>
  <si>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</si>
  <si>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</si>
  <si>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</si>
  <si>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</si>
  <si>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</si>
  <si>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</si>
  <si>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</si>
  <si>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</si>
  <si>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</si>
  <si>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</si>
  <si>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</si>
  <si>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</si>
  <si>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</si>
  <si>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</si>
  <si>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</si>
  <si>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</si>
  <si>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</si>
  <si>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</si>
  <si>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</si>
  <si>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</si>
  <si>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</si>
  <si>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</si>
  <si>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</si>
  <si>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</si>
  <si>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</si>
  <si>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</si>
  <si>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</si>
  <si>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</si>
  <si>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</si>
  <si>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</si>
  <si>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</si>
  <si>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</si>
  <si>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</si>
  <si>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</si>
  <si>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</si>
  <si>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</si>
  <si>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</si>
  <si>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</si>
  <si>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</si>
  <si>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</si>
  <si>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</si>
  <si>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</si>
  <si>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</si>
  <si>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</si>
  <si>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</si>
  <si>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</si>
  <si>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</si>
  <si>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</si>
  <si>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</si>
  <si>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</si>
  <si>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</si>
  <si>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</si>
  <si>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</si>
  <si>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</si>
  <si>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</si>
  <si>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</si>
  <si>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</si>
  <si>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</si>
  <si>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</si>
  <si>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</si>
  <si>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</si>
  <si>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</si>
  <si>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</si>
  <si>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</si>
  <si>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</si>
  <si>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</si>
  <si>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</si>
  <si>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</si>
  <si>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</si>
  <si>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</si>
  <si>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</si>
  <si>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</si>
  <si>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</si>
  <si>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</si>
  <si>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</si>
  <si>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</si>
  <si>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</si>
  <si>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</si>
  <si>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</si>
  <si>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</si>
  <si>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</si>
  <si>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</si>
  <si>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</si>
  <si>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</si>
  <si>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</si>
  <si>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</si>
  <si>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</si>
  <si>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</si>
  <si>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</si>
  <si>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</si>
  <si>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</si>
  <si>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</si>
  <si>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</si>
  <si>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</si>
  <si>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</si>
  <si>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</si>
  <si>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</si>
  <si>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</si>
  <si>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</si>
  <si>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</si>
  <si>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</si>
  <si>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</si>
  <si>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</si>
  <si>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</si>
  <si>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</si>
  <si>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</si>
  <si>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</si>
  <si>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</si>
  <si>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</si>
  <si>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</si>
  <si>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</si>
  <si>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</si>
  <si>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</si>
  <si>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</si>
  <si>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</si>
  <si>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</si>
  <si>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</si>
  <si>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</si>
  <si>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</si>
  <si>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</si>
  <si>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</si>
  <si>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</si>
  <si>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</si>
  <si>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</si>
  <si>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</si>
  <si>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</si>
  <si>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</si>
  <si>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</si>
  <si>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</si>
  <si>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</si>
  <si>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</si>
  <si>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</si>
  <si>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</si>
  <si>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</si>
  <si>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</si>
  <si>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</si>
  <si>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</si>
  <si>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</si>
  <si>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</si>
  <si>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</si>
  <si>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</si>
  <si>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</si>
  <si>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</si>
  <si>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</si>
  <si>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</si>
  <si>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</si>
  <si>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</si>
  <si>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</si>
  <si>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</si>
  <si>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</si>
  <si>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</si>
  <si>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</si>
  <si>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</si>
  <si>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</si>
  <si>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</si>
  <si>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</si>
  <si>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</si>
  <si>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</si>
  <si>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</si>
  <si>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</si>
  <si>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</si>
  <si>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</si>
  <si>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</si>
  <si>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</si>
  <si>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</si>
  <si>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</si>
  <si>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</si>
  <si>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</si>
  <si>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</si>
  <si>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</si>
  <si>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</si>
  <si>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</si>
  <si>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</si>
  <si>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</si>
  <si>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</si>
  <si>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</si>
  <si>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</si>
  <si>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</si>
  <si>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</si>
  <si>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</si>
  <si>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</si>
  <si>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</si>
  <si>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</si>
  <si>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</si>
  <si>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</si>
  <si>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</si>
  <si>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</si>
  <si>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</si>
  <si>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</si>
  <si>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</si>
  <si>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</si>
  <si>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</si>
  <si>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</si>
  <si>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</si>
  <si>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</si>
  <si>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</si>
  <si>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</si>
  <si>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</si>
  <si>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</si>
  <si>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</si>
  <si>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</si>
  <si>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</si>
  <si>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</si>
  <si>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</si>
  <si>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</si>
  <si>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</si>
  <si>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</si>
  <si>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</si>
  <si>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</si>
  <si>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</si>
  <si>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</si>
  <si>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</si>
  <si>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</si>
  <si>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</si>
  <si>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</si>
  <si>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</si>
  <si>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</si>
  <si>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</si>
  <si>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</si>
  <si>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</si>
  <si>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</si>
  <si>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</si>
  <si>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</si>
  <si>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</si>
  <si>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</si>
  <si>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</si>
  <si>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</si>
  <si>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</si>
  <si>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</si>
  <si>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</si>
  <si>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</si>
  <si>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</si>
  <si>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</si>
  <si>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</si>
  <si>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</si>
  <si>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</si>
  <si>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</si>
  <si>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</si>
  <si>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</si>
  <si>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</si>
  <si>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</si>
  <si>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</si>
  <si>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</si>
  <si>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</si>
  <si>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</si>
  <si>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</si>
  <si>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</si>
  <si>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</si>
  <si>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</si>
  <si>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</si>
  <si>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</si>
  <si>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</si>
  <si>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</si>
  <si>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</si>
  <si>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</si>
  <si>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</si>
  <si>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</si>
  <si>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</si>
  <si>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</si>
  <si>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</si>
  <si>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</si>
  <si>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</si>
  <si>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</si>
  <si>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</si>
  <si>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</si>
  <si>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</si>
  <si>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</si>
  <si>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</si>
  <si>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</si>
  <si>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</si>
  <si>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</si>
  <si>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</si>
  <si>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</si>
  <si>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</si>
  <si>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</si>
  <si>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</si>
  <si>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</si>
  <si>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</si>
  <si>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</si>
  <si>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</si>
  <si>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</si>
  <si>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</si>
  <si>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</si>
  <si>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</si>
  <si>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</si>
  <si>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</si>
  <si>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</si>
  <si>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</si>
  <si>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</si>
  <si>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</si>
  <si>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</si>
  <si>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</si>
  <si>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</si>
  <si>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</si>
  <si>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</si>
  <si>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</si>
  <si>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</si>
  <si>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</si>
  <si>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</si>
  <si>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</si>
  <si>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</si>
  <si>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</si>
  <si>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</si>
  <si>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</si>
  <si>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</si>
  <si>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</si>
  <si>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</si>
  <si>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</si>
  <si>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</si>
  <si>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</si>
  <si>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</si>
  <si>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</si>
  <si>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</si>
  <si>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</si>
  <si>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</si>
  <si>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</si>
  <si>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</si>
  <si>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</si>
  <si>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</si>
  <si>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</si>
  <si>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</si>
  <si>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</si>
  <si>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</si>
  <si>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</si>
  <si>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</si>
  <si>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</si>
  <si>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</si>
  <si>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</si>
  <si>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</si>
  <si>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</si>
  <si>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</si>
  <si>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</si>
  <si>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</si>
  <si>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</si>
  <si>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</si>
  <si>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</si>
  <si>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</si>
  <si>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</si>
  <si>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</si>
  <si>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</si>
  <si>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</si>
  <si>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</si>
  <si>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</si>
  <si>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</si>
  <si>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</si>
  <si>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</si>
  <si>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</si>
  <si>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</si>
  <si>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</si>
  <si>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</si>
  <si>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</si>
  <si>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</si>
  <si>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</si>
  <si>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</si>
  <si>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</si>
  <si>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</si>
  <si>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</si>
  <si>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</si>
  <si>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</si>
  <si>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</si>
  <si>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</si>
  <si>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</si>
  <si>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</si>
  <si>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</si>
  <si>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</si>
  <si>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</si>
  <si>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</si>
  <si>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</si>
  <si>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</si>
  <si>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</si>
  <si>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</si>
  <si>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</si>
  <si>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</si>
  <si>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</si>
  <si>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</si>
  <si>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</si>
  <si>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</si>
  <si>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</si>
  <si>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</si>
  <si>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</si>
  <si>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</si>
  <si>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</si>
  <si>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</si>
  <si>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</si>
  <si>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</si>
  <si>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</si>
  <si>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</si>
  <si>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</si>
  <si>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</si>
  <si>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</si>
  <si>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</si>
  <si>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</si>
  <si>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</si>
  <si>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</si>
  <si>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</si>
  <si>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</si>
  <si>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</si>
  <si>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</si>
  <si>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</si>
  <si>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</si>
  <si>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</si>
  <si>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</si>
  <si>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</si>
  <si>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</si>
  <si>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</si>
  <si>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</si>
  <si>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</si>
  <si>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</si>
  <si>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</si>
  <si>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</si>
  <si>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</si>
  <si>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</si>
  <si>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</si>
  <si>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</si>
  <si>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</si>
  <si>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</si>
  <si>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</si>
  <si>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</si>
  <si>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</si>
  <si>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</si>
  <si>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</si>
  <si>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</si>
  <si>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</si>
  <si>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</si>
  <si>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</si>
  <si>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</si>
  <si>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</si>
  <si>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</si>
  <si>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</si>
  <si>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</si>
  <si>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</si>
  <si>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</si>
  <si>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</si>
  <si>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</si>
  <si>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</si>
  <si>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</si>
  <si>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</si>
  <si>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</si>
  <si>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</si>
  <si>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</si>
  <si>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</si>
  <si>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</si>
  <si>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</si>
  <si>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</si>
  <si>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</si>
  <si>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</si>
  <si>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</si>
  <si>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</si>
  <si>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</si>
  <si>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</si>
  <si>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</si>
  <si>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</si>
  <si>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</si>
  <si>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</si>
  <si>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</si>
  <si>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</si>
  <si>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</si>
  <si>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</si>
  <si>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</si>
  <si>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</si>
  <si>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</si>
  <si>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</si>
  <si>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</si>
  <si>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</si>
  <si>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</si>
  <si>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</si>
  <si>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</si>
  <si>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</si>
  <si>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</si>
  <si>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</si>
  <si>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</si>
  <si>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</si>
  <si>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</si>
  <si>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</si>
  <si>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</si>
  <si>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</si>
  <si>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</si>
  <si>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</si>
  <si>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</si>
  <si>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</si>
  <si>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</si>
  <si>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</si>
  <si>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</si>
  <si>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</si>
  <si>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</si>
  <si>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</si>
  <si>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</si>
  <si>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</si>
  <si>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</si>
  <si>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</si>
  <si>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</si>
  <si>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</si>
  <si>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</si>
  <si>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</si>
  <si>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</si>
  <si>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</si>
  <si>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</si>
  <si>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</si>
  <si>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</si>
  <si>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</si>
  <si>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</si>
  <si>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</si>
  <si>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</si>
  <si>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</si>
  <si>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</si>
  <si>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</si>
  <si>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</si>
  <si>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</si>
  <si>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</si>
  <si>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</si>
  <si>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</si>
  <si>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</si>
  <si>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</si>
  <si>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</si>
  <si>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</si>
  <si>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</si>
  <si>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</si>
  <si>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</si>
  <si>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</si>
  <si>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</si>
  <si>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</si>
  <si>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</si>
  <si>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</si>
  <si>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</si>
  <si>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</si>
  <si>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</si>
  <si>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</si>
  <si>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</si>
  <si>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</si>
  <si>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</si>
  <si>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</si>
  <si>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</si>
  <si>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</si>
  <si>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</si>
  <si>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</si>
  <si>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</si>
  <si>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</si>
  <si>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</si>
  <si>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</si>
  <si>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</si>
  <si>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</si>
  <si>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</si>
  <si>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</si>
  <si>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</si>
  <si>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</si>
  <si>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</si>
  <si>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</si>
  <si>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</si>
  <si>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</si>
  <si>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</si>
  <si>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</si>
  <si>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</si>
  <si>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</si>
  <si>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</si>
  <si>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</si>
  <si>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</si>
  <si>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</si>
  <si>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</si>
  <si>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</si>
  <si>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</si>
  <si>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</si>
  <si>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</si>
  <si>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</si>
  <si>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</si>
  <si>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</si>
  <si>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</si>
  <si>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</si>
  <si>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</si>
  <si>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</si>
  <si>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</si>
  <si>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</si>
  <si>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</si>
  <si>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</si>
  <si>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</si>
  <si>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</si>
  <si>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</si>
  <si>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</si>
  <si>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</si>
  <si>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</si>
  <si>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</si>
  <si>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</si>
  <si>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</si>
  <si>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</si>
  <si>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</si>
  <si>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</si>
  <si>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</si>
  <si>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</si>
  <si>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</si>
  <si>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</si>
  <si>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</si>
  <si>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</si>
  <si>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</si>
  <si>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</si>
  <si>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</si>
  <si>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</si>
  <si>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</si>
  <si>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</si>
  <si>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</si>
  <si>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</si>
  <si>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</si>
  <si>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</si>
  <si>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</si>
  <si>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</si>
  <si>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</si>
  <si>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</si>
  <si>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</si>
  <si>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</si>
  <si>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</si>
  <si>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</si>
  <si>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</si>
  <si>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</si>
  <si>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</si>
  <si>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</si>
  <si>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</si>
  <si>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</si>
  <si>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</si>
  <si>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</si>
  <si>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</si>
  <si>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</si>
  <si>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</si>
  <si>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</si>
  <si>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</si>
  <si>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</si>
  <si>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</si>
  <si>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</si>
  <si>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</si>
  <si>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</si>
  <si>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</si>
  <si>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</si>
  <si>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</si>
  <si>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</si>
  <si>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</si>
  <si>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</si>
  <si>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</si>
  <si>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</si>
  <si>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</si>
  <si>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</si>
  <si>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</si>
  <si>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</si>
  <si>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</si>
  <si>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</si>
  <si>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</si>
  <si>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</si>
  <si>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</si>
  <si>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</si>
  <si>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</si>
  <si>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</si>
  <si>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</si>
  <si>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</si>
  <si>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</si>
  <si>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</si>
  <si>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</si>
  <si>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</si>
  <si>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</si>
  <si>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</si>
  <si>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</si>
  <si>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</si>
  <si>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</si>
  <si>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</si>
  <si>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</si>
  <si>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</si>
  <si>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</si>
  <si>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</si>
  <si>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</si>
  <si>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</si>
  <si>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</si>
  <si>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</si>
  <si>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</si>
  <si>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</si>
  <si>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</si>
  <si>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</si>
  <si>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</si>
  <si>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</si>
  <si>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</si>
  <si>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</si>
  <si>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</si>
  <si>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</si>
  <si>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</si>
  <si>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</si>
  <si>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</si>
  <si>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</si>
  <si>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</si>
  <si>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</si>
  <si>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</si>
  <si>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</si>
  <si>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</si>
  <si>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</si>
  <si>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</si>
  <si>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</si>
  <si>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</si>
  <si>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</si>
  <si>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</si>
  <si>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</si>
  <si>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</si>
  <si>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</si>
  <si>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</si>
  <si>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</si>
  <si>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</si>
  <si>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</si>
  <si>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</si>
  <si>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</si>
  <si>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</si>
  <si>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</si>
  <si>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</si>
  <si>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</si>
  <si>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</si>
  <si>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</si>
  <si>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</si>
  <si>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</si>
  <si>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</si>
  <si>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</si>
  <si>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</si>
  <si>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</si>
  <si>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</si>
  <si>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</si>
  <si>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</si>
  <si>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</si>
  <si>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</si>
  <si>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</si>
  <si>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</si>
  <si>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</si>
  <si>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</si>
  <si>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</si>
  <si>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</si>
  <si>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</si>
  <si>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</si>
  <si>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</si>
  <si>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</si>
  <si>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</si>
  <si>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</si>
  <si>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</si>
  <si>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</si>
  <si>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</si>
  <si>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</si>
  <si>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</si>
  <si>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</si>
  <si>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</si>
  <si>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</si>
  <si>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</si>
  <si>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</si>
  <si>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</si>
  <si>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</si>
  <si>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</si>
  <si>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</si>
  <si>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</si>
  <si>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</si>
  <si>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</si>
  <si>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</si>
  <si>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</si>
  <si>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</si>
  <si>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</si>
  <si>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</si>
  <si>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</si>
  <si>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</si>
  <si>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</si>
  <si>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</si>
  <si>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</si>
  <si>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</si>
  <si>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</si>
  <si>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</si>
  <si>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</si>
  <si>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</si>
  <si>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</si>
  <si>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</si>
  <si>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</si>
  <si>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</si>
  <si>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</si>
  <si>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</si>
  <si>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</si>
  <si>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</si>
  <si>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</si>
  <si>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</si>
  <si>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</si>
  <si>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</si>
  <si>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</si>
  <si>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</si>
  <si>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</si>
  <si>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</si>
  <si>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</si>
  <si>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</si>
  <si>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</si>
  <si>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</si>
  <si>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</si>
  <si>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</si>
  <si>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</si>
  <si>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</si>
  <si>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</si>
  <si>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</si>
  <si>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</si>
  <si>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</si>
  <si>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</si>
  <si>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</si>
  <si>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</si>
  <si>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</si>
  <si>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</si>
  <si>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</si>
  <si>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</si>
  <si>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</si>
  <si>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</si>
  <si>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</si>
  <si>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</si>
  <si>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</si>
  <si>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</si>
  <si>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</si>
  <si>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</si>
  <si>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</si>
  <si>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</si>
  <si>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</si>
  <si>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</si>
  <si>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</si>
  <si>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</si>
  <si>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</si>
  <si>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</si>
  <si>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</si>
  <si>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</si>
  <si>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</si>
  <si>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</si>
  <si>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</si>
  <si>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</si>
  <si>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</si>
  <si>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</si>
  <si>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</si>
  <si>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</si>
  <si>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</si>
  <si>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</si>
  <si>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</si>
  <si>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</si>
  <si>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</si>
  <si>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</si>
  <si>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</si>
  <si>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</si>
  <si>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</si>
  <si>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</si>
  <si>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</si>
  <si>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</si>
  <si>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</si>
  <si>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</si>
  <si>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</si>
  <si>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</si>
  <si>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</si>
  <si>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</si>
  <si>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</si>
  <si>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</si>
  <si>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</si>
  <si>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</si>
  <si>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</si>
  <si>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</si>
  <si>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</si>
  <si>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</si>
  <si>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</si>
  <si>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</si>
  <si>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</si>
  <si>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</si>
  <si>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</si>
  <si>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</si>
  <si>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</si>
  <si>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</si>
  <si>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</si>
  <si>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</si>
  <si>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</si>
  <si>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</si>
  <si>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</si>
  <si>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</si>
  <si>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</si>
  <si>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</si>
  <si>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</si>
  <si>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</si>
  <si>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</si>
  <si>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</si>
  <si>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</si>
  <si>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</si>
  <si>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</si>
  <si>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</si>
  <si>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</si>
  <si>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</si>
  <si>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</si>
  <si>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</si>
  <si>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</si>
  <si>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</si>
  <si>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</si>
  <si>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</si>
  <si>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</si>
  <si>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</si>
  <si>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</si>
  <si>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</si>
  <si>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</si>
  <si>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</si>
  <si>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</si>
  <si>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</si>
  <si>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</si>
  <si>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</si>
  <si>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</si>
  <si>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</si>
  <si>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</si>
  <si>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</si>
  <si>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</si>
  <si>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</si>
  <si>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</si>
  <si>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</si>
  <si>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</si>
  <si>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</si>
  <si>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</si>
  <si>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</si>
  <si>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</si>
  <si>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</si>
  <si>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</si>
  <si>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</si>
  <si>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</si>
  <si>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</si>
  <si>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</si>
  <si>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</si>
  <si>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</si>
  <si>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</si>
  <si>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</si>
  <si>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</si>
  <si>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</si>
  <si>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</si>
  <si>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</si>
  <si>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</si>
  <si>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</si>
  <si>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</si>
  <si>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</si>
  <si>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</si>
  <si>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</si>
  <si>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</si>
  <si>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</si>
  <si>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</si>
  <si>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</si>
  <si>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</si>
  <si>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</si>
  <si>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</si>
  <si>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</si>
  <si>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</si>
  <si>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</si>
  <si>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</si>
  <si>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</si>
  <si>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</si>
  <si>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</si>
  <si>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</si>
  <si>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</si>
  <si>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</si>
  <si>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</si>
  <si>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</si>
  <si>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</si>
  <si>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</si>
  <si>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</si>
  <si>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</si>
  <si>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</si>
  <si>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</si>
  <si>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</si>
  <si>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</si>
  <si>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</si>
  <si>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</si>
  <si>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</si>
  <si>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</si>
  <si>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</si>
  <si>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</si>
  <si>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</si>
  <si>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</si>
  <si>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</si>
  <si>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</si>
  <si>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</si>
  <si>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</si>
  <si>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</si>
  <si>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</si>
  <si>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</si>
  <si>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</si>
  <si>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</si>
  <si>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</si>
  <si>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</si>
  <si>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</si>
  <si>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</si>
  <si>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</si>
  <si>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</si>
  <si>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</si>
  <si>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</si>
  <si>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</si>
  <si>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</si>
  <si>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</si>
  <si>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</si>
  <si>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</si>
  <si>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</si>
  <si>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</si>
  <si>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</si>
  <si>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</si>
  <si>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</si>
  <si>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</si>
  <si>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</si>
  <si>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</si>
  <si>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</si>
  <si>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</si>
  <si>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</si>
  <si>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</si>
  <si>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</si>
  <si>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</si>
  <si>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</si>
  <si>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</si>
  <si>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</si>
  <si>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</si>
  <si>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</si>
  <si>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</si>
  <si>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</si>
  <si>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</si>
  <si>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</si>
  <si>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CALLE 22 No.18A  79</t>
  </si>
  <si>
    <t>2021-44-44001472020</t>
  </si>
  <si>
    <t>133</t>
  </si>
  <si>
    <t>CARMELITA AGUILAR SEQUEA</t>
  </si>
  <si>
    <t>corporacionmsinai@gmail.com</t>
  </si>
  <si>
    <t>3016468968 - 3234694119</t>
  </si>
  <si>
    <t>Calle 30 No.22-48 Las Tunas Riohacha</t>
  </si>
  <si>
    <t>162</t>
  </si>
  <si>
    <t>151</t>
  </si>
  <si>
    <t>150</t>
  </si>
  <si>
    <t>118</t>
  </si>
  <si>
    <t>FPI-47-158</t>
  </si>
  <si>
    <t>PRESTACION DE SERVICIOS PARA BRINDAR ATENCIÓN INTEGRAL EN EDUCACION INICIAL, CUIDADO Y NUTRICIÓN, A LOS NIÑOS Y NIÑAS MENORES DE CINCO(5) AÑOS DEL SISBEN I Y II O DESPLAZADOS, BENEFICIARIOS DEL PROGRAMA DE ATENCIÓN INTEGRAL A LA PRIMERA INFANCIA- PAIPI, EN LA MODALIDAD O LAS MODALIDADES DE ATENCIÓN SELECCIONADOS SEGÚN ANEXO ADJUNTO AL PRESENTE CONVENIO.</t>
  </si>
  <si>
    <t>MINISTERIO DE EDUCACION NACIONAL CONVENIO MEN - ICETEX</t>
  </si>
  <si>
    <t>FPI-47-041</t>
  </si>
  <si>
    <t>FPI-47-728</t>
  </si>
  <si>
    <t>FPI-47-729</t>
  </si>
  <si>
    <t>265</t>
  </si>
  <si>
    <t>PRESTAR EL SERVICIO DE ATENCION, EDUCACION INICIAL Y CUIDADO A NIÑOS Y NIÑAS MENORES DE 5 AÑOS O HASTA SU INGRESO AL GRADO TRANSICIÓN CON EL FIN DE PROMOVER EL DESARROLLO INTEGRAL DE LA PRIMERA INFANCIA CON CALIDAD DE CONFORMIDAD CON LOS LINEAMIENTOS, MANUAL OPERATIVO, LAS DIRECTRICES, PARAMETROS Y ESTANDARES ESTABLECIDOS POR EL ICBFEN EL MARCO DE LA ESTRATEGIA DE ATENCIÓN INTEGRAL DE CERO A SIEMPRE.</t>
  </si>
  <si>
    <t>PRESTAR EL SERVICIO DE ATENCION, EDUCACION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PARAMETROS Y ESTANDARES ESTABLECIDOS POR EL ICBFEN EL MARCO DE LA ESTRATEGIA DE ATENCIÓN INTEGRAL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</si>
</sst>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88" zoomScale="85" zoomScaleNormal="85" zoomScaleSheetLayoutView="40" zoomScalePageLayoutView="40" workbookViewId="0">
      <selection activeCell="A188" sqref="A188:O18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7" t="s">
        <v>2653</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2679</v>
      </c>
      <c r="D15" s="35"/>
      <c r="E15" s="35"/>
      <c r="F15" s="5"/>
      <c r="G15" s="32" t="s">
        <v>1168</v>
      </c>
      <c r="H15" s="103" t="s">
        <v>696</v>
      </c>
      <c r="I15" s="32" t="s">
        <v>2624</v>
      </c>
      <c r="J15" s="108" t="s">
        <v>2626</v>
      </c>
      <c r="L15" s="203" t="s">
        <v>8</v>
      </c>
      <c r="M15" s="203"/>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9">
        <v>819005392</v>
      </c>
      <c r="C20" s="5"/>
      <c r="D20" s="73"/>
      <c r="E20" s="5"/>
      <c r="F20" s="5"/>
      <c r="G20" s="5"/>
      <c r="H20" s="180"/>
      <c r="I20" s="142" t="s">
        <v>1154</v>
      </c>
      <c r="J20" s="143" t="s">
        <v>698</v>
      </c>
      <c r="K20" s="144">
        <v>4918936734</v>
      </c>
      <c r="L20" s="145"/>
      <c r="M20" s="145">
        <v>44561</v>
      </c>
      <c r="N20" s="128">
        <f>+(M20-L20)/30</f>
        <v>1485.3666666666666</v>
      </c>
      <c r="O20" s="131"/>
      <c r="U20" s="127"/>
      <c r="V20" s="105">
        <f ca="1">NOW()</f>
        <v>44194.852329166664</v>
      </c>
      <c r="W20" s="105">
        <f ca="1">NOW()</f>
        <v>44194.852329166664</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CORPORACIÓN MONTE DEL SINAI</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2676</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18" t="s">
        <v>4</v>
      </c>
      <c r="B43" s="219"/>
      <c r="C43" s="219"/>
      <c r="D43" s="219"/>
      <c r="E43" s="219"/>
      <c r="F43" s="219"/>
      <c r="G43" s="219"/>
      <c r="H43" s="219"/>
      <c r="I43" s="219"/>
      <c r="J43" s="219"/>
      <c r="K43" s="219"/>
      <c r="L43" s="219"/>
      <c r="M43" s="219"/>
      <c r="N43" s="219"/>
      <c r="O43" s="220"/>
      <c r="P43" s="76"/>
    </row>
    <row r="44" spans="1:16" ht="15" customHeight="1" x14ac:dyDescent="0.25">
      <c r="A44" s="221" t="s">
        <v>2654</v>
      </c>
      <c r="B44" s="222"/>
      <c r="C44" s="222"/>
      <c r="D44" s="222"/>
      <c r="E44" s="222"/>
      <c r="F44" s="222"/>
      <c r="G44" s="222"/>
      <c r="H44" s="222"/>
      <c r="I44" s="222"/>
      <c r="J44" s="222"/>
      <c r="K44" s="222"/>
      <c r="L44" s="222"/>
      <c r="M44" s="222"/>
      <c r="N44" s="222"/>
      <c r="O44" s="223"/>
    </row>
    <row r="45" spans="1:16" x14ac:dyDescent="0.25">
      <c r="A45" s="224"/>
      <c r="B45" s="225"/>
      <c r="C45" s="225"/>
      <c r="D45" s="225"/>
      <c r="E45" s="225"/>
      <c r="F45" s="225"/>
      <c r="G45" s="225"/>
      <c r="H45" s="225"/>
      <c r="I45" s="225"/>
      <c r="J45" s="225"/>
      <c r="K45" s="225"/>
      <c r="L45" s="225"/>
      <c r="M45" s="225"/>
      <c r="N45" s="225"/>
      <c r="O45" s="22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0" t="s">
        <v>2664</v>
      </c>
      <c r="C48" s="111" t="s">
        <v>31</v>
      </c>
      <c r="D48" s="114" t="s">
        <v>2685</v>
      </c>
      <c r="E48" s="170">
        <v>42398</v>
      </c>
      <c r="F48" s="170">
        <v>42719</v>
      </c>
      <c r="G48" s="153">
        <f>IF(AND(E48&lt;&gt;"",F48&lt;&gt;""),((F48-E48)/30),"")</f>
        <v>10.7</v>
      </c>
      <c r="H48" s="115" t="s">
        <v>2697</v>
      </c>
      <c r="I48" s="114" t="s">
        <v>711</v>
      </c>
      <c r="J48" s="114" t="s">
        <v>735</v>
      </c>
      <c r="K48" s="116">
        <v>12223647641</v>
      </c>
      <c r="L48" s="112" t="s">
        <v>1148</v>
      </c>
      <c r="M48" s="113">
        <v>1</v>
      </c>
      <c r="N48" s="117" t="s">
        <v>27</v>
      </c>
      <c r="O48" s="117" t="s">
        <v>26</v>
      </c>
      <c r="P48" s="78"/>
    </row>
    <row r="49" spans="1:16" s="6" customFormat="1" ht="24.75" customHeight="1" x14ac:dyDescent="0.25">
      <c r="A49" s="136">
        <v>2</v>
      </c>
      <c r="B49" s="115" t="s">
        <v>2664</v>
      </c>
      <c r="C49" s="117" t="s">
        <v>31</v>
      </c>
      <c r="D49" s="114" t="s">
        <v>2686</v>
      </c>
      <c r="E49" s="170">
        <v>42398</v>
      </c>
      <c r="F49" s="170">
        <v>42719</v>
      </c>
      <c r="G49" s="153">
        <f t="shared" ref="G49:G50" si="2">IF(AND(E49&lt;&gt;"",F49&lt;&gt;""),((F49-E49)/30),"")</f>
        <v>10.7</v>
      </c>
      <c r="H49" s="115" t="s">
        <v>2696</v>
      </c>
      <c r="I49" s="114" t="s">
        <v>711</v>
      </c>
      <c r="J49" s="114" t="s">
        <v>724</v>
      </c>
      <c r="K49" s="116">
        <v>713684182</v>
      </c>
      <c r="L49" s="117" t="s">
        <v>1148</v>
      </c>
      <c r="M49" s="113">
        <v>1</v>
      </c>
      <c r="N49" s="117" t="s">
        <v>27</v>
      </c>
      <c r="O49" s="117" t="s">
        <v>26</v>
      </c>
      <c r="P49" s="78"/>
    </row>
    <row r="50" spans="1:16" s="6" customFormat="1" ht="24.75" customHeight="1" x14ac:dyDescent="0.25">
      <c r="A50" s="136">
        <v>3</v>
      </c>
      <c r="B50" s="115" t="s">
        <v>2664</v>
      </c>
      <c r="C50" s="117" t="s">
        <v>31</v>
      </c>
      <c r="D50" s="114" t="s">
        <v>2687</v>
      </c>
      <c r="E50" s="170">
        <v>42398</v>
      </c>
      <c r="F50" s="170">
        <v>42674</v>
      </c>
      <c r="G50" s="153">
        <f t="shared" si="2"/>
        <v>9.1999999999999993</v>
      </c>
      <c r="H50" s="115" t="s">
        <v>2696</v>
      </c>
      <c r="I50" s="114" t="s">
        <v>711</v>
      </c>
      <c r="J50" s="114" t="s">
        <v>735</v>
      </c>
      <c r="K50" s="116">
        <v>804084179</v>
      </c>
      <c r="L50" s="117" t="s">
        <v>1148</v>
      </c>
      <c r="M50" s="113">
        <v>1</v>
      </c>
      <c r="N50" s="117" t="s">
        <v>27</v>
      </c>
      <c r="O50" s="117" t="s">
        <v>26</v>
      </c>
      <c r="P50" s="78"/>
    </row>
    <row r="51" spans="1:16" s="6" customFormat="1" ht="24.75" customHeight="1" outlineLevel="1" x14ac:dyDescent="0.25">
      <c r="A51" s="136">
        <v>4</v>
      </c>
      <c r="B51" s="115" t="s">
        <v>2664</v>
      </c>
      <c r="C51" s="117" t="s">
        <v>31</v>
      </c>
      <c r="D51" s="114" t="s">
        <v>2688</v>
      </c>
      <c r="E51" s="170">
        <v>42040</v>
      </c>
      <c r="F51" s="170">
        <v>42369</v>
      </c>
      <c r="G51" s="153">
        <f t="shared" ref="G51:G107" si="3">IF(AND(E51&lt;&gt;"",F51&lt;&gt;""),((F51-E51)/30),"")</f>
        <v>10.966666666666667</v>
      </c>
      <c r="H51" s="115" t="s">
        <v>2697</v>
      </c>
      <c r="I51" s="114" t="s">
        <v>711</v>
      </c>
      <c r="J51" s="114" t="s">
        <v>735</v>
      </c>
      <c r="K51" s="116">
        <v>2033413322</v>
      </c>
      <c r="L51" s="117" t="s">
        <v>1148</v>
      </c>
      <c r="M51" s="113">
        <v>1</v>
      </c>
      <c r="N51" s="117" t="s">
        <v>27</v>
      </c>
      <c r="O51" s="117" t="s">
        <v>26</v>
      </c>
      <c r="P51" s="78"/>
    </row>
    <row r="52" spans="1:16" s="7" customFormat="1" ht="24.75" customHeight="1" outlineLevel="1" x14ac:dyDescent="0.25">
      <c r="A52" s="137">
        <v>5</v>
      </c>
      <c r="B52" s="115" t="s">
        <v>2664</v>
      </c>
      <c r="C52" s="117" t="s">
        <v>31</v>
      </c>
      <c r="D52" s="114" t="s">
        <v>2695</v>
      </c>
      <c r="E52" s="170">
        <v>43745</v>
      </c>
      <c r="F52" s="170">
        <v>43822</v>
      </c>
      <c r="G52" s="153">
        <f t="shared" si="3"/>
        <v>2.5666666666666669</v>
      </c>
      <c r="H52" s="115" t="s">
        <v>2677</v>
      </c>
      <c r="I52" s="114" t="s">
        <v>1154</v>
      </c>
      <c r="J52" s="114" t="s">
        <v>698</v>
      </c>
      <c r="K52" s="116">
        <v>1776621226</v>
      </c>
      <c r="L52" s="117" t="s">
        <v>1148</v>
      </c>
      <c r="M52" s="113">
        <v>1</v>
      </c>
      <c r="N52" s="117" t="s">
        <v>2634</v>
      </c>
      <c r="O52" s="117" t="s">
        <v>1148</v>
      </c>
      <c r="P52" s="79"/>
    </row>
    <row r="53" spans="1:16" s="7" customFormat="1" ht="24.75" customHeight="1" outlineLevel="1" x14ac:dyDescent="0.25">
      <c r="A53" s="137">
        <v>6</v>
      </c>
      <c r="B53" s="115" t="s">
        <v>2691</v>
      </c>
      <c r="C53" s="117" t="s">
        <v>31</v>
      </c>
      <c r="D53" s="114" t="s">
        <v>2689</v>
      </c>
      <c r="E53" s="170">
        <v>40245</v>
      </c>
      <c r="F53" s="170">
        <v>40527</v>
      </c>
      <c r="G53" s="153">
        <f t="shared" si="3"/>
        <v>9.4</v>
      </c>
      <c r="H53" s="115" t="s">
        <v>2690</v>
      </c>
      <c r="I53" s="114" t="s">
        <v>711</v>
      </c>
      <c r="J53" s="114" t="s">
        <v>720</v>
      </c>
      <c r="K53" s="116">
        <v>366002710</v>
      </c>
      <c r="L53" s="117" t="s">
        <v>1148</v>
      </c>
      <c r="M53" s="113">
        <v>1</v>
      </c>
      <c r="N53" s="117" t="s">
        <v>27</v>
      </c>
      <c r="O53" s="117" t="s">
        <v>26</v>
      </c>
      <c r="P53" s="79"/>
    </row>
    <row r="54" spans="1:16" s="7" customFormat="1" ht="24.75" customHeight="1" outlineLevel="1" x14ac:dyDescent="0.25">
      <c r="A54" s="137">
        <v>7</v>
      </c>
      <c r="B54" s="115" t="s">
        <v>2691</v>
      </c>
      <c r="C54" s="117" t="s">
        <v>31</v>
      </c>
      <c r="D54" s="114" t="s">
        <v>2692</v>
      </c>
      <c r="E54" s="170">
        <v>40245</v>
      </c>
      <c r="F54" s="170">
        <v>40527</v>
      </c>
      <c r="G54" s="153">
        <f t="shared" si="3"/>
        <v>9.4</v>
      </c>
      <c r="H54" s="115" t="s">
        <v>2690</v>
      </c>
      <c r="I54" s="114" t="s">
        <v>711</v>
      </c>
      <c r="J54" s="114" t="s">
        <v>725</v>
      </c>
      <c r="K54" s="116">
        <v>1319040372</v>
      </c>
      <c r="L54" s="117" t="s">
        <v>1148</v>
      </c>
      <c r="M54" s="113">
        <v>1</v>
      </c>
      <c r="N54" s="117" t="s">
        <v>27</v>
      </c>
      <c r="O54" s="117" t="s">
        <v>26</v>
      </c>
      <c r="P54" s="79"/>
    </row>
    <row r="55" spans="1:16" s="7" customFormat="1" ht="24.75" customHeight="1" outlineLevel="1" x14ac:dyDescent="0.25">
      <c r="A55" s="137">
        <v>8</v>
      </c>
      <c r="B55" s="115" t="s">
        <v>2691</v>
      </c>
      <c r="C55" s="117" t="s">
        <v>31</v>
      </c>
      <c r="D55" s="114" t="s">
        <v>2693</v>
      </c>
      <c r="E55" s="170">
        <v>40763</v>
      </c>
      <c r="F55" s="170">
        <v>40846</v>
      </c>
      <c r="G55" s="153">
        <f t="shared" si="3"/>
        <v>2.7666666666666666</v>
      </c>
      <c r="H55" s="115" t="s">
        <v>2690</v>
      </c>
      <c r="I55" s="114" t="s">
        <v>711</v>
      </c>
      <c r="J55" s="114" t="s">
        <v>725</v>
      </c>
      <c r="K55" s="116">
        <v>141315701</v>
      </c>
      <c r="L55" s="117" t="s">
        <v>1148</v>
      </c>
      <c r="M55" s="113">
        <v>1</v>
      </c>
      <c r="N55" s="117" t="s">
        <v>27</v>
      </c>
      <c r="O55" s="117" t="s">
        <v>26</v>
      </c>
      <c r="P55" s="79"/>
    </row>
    <row r="56" spans="1:16" s="7" customFormat="1" ht="24.75" customHeight="1" outlineLevel="1" x14ac:dyDescent="0.25">
      <c r="A56" s="137">
        <v>9</v>
      </c>
      <c r="B56" s="115" t="s">
        <v>2691</v>
      </c>
      <c r="C56" s="111"/>
      <c r="D56" s="114" t="s">
        <v>2694</v>
      </c>
      <c r="E56" s="170">
        <v>40763</v>
      </c>
      <c r="F56" s="170">
        <v>40871</v>
      </c>
      <c r="G56" s="153">
        <f t="shared" si="3"/>
        <v>3.6</v>
      </c>
      <c r="H56" s="115" t="s">
        <v>2690</v>
      </c>
      <c r="I56" s="114" t="s">
        <v>711</v>
      </c>
      <c r="J56" s="114" t="s">
        <v>727</v>
      </c>
      <c r="K56" s="116">
        <v>128858697</v>
      </c>
      <c r="L56" s="117" t="s">
        <v>1148</v>
      </c>
      <c r="M56" s="113">
        <v>1</v>
      </c>
      <c r="N56" s="117" t="s">
        <v>27</v>
      </c>
      <c r="O56" s="117"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3"/>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3"/>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3"/>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3"/>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3"/>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3"/>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3"/>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3"/>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3"/>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3"/>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3"/>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3"/>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3"/>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3"/>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3"/>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8" t="s">
        <v>2633</v>
      </c>
      <c r="B109" s="219"/>
      <c r="C109" s="219"/>
      <c r="D109" s="219"/>
      <c r="E109" s="219"/>
      <c r="F109" s="219"/>
      <c r="G109" s="219"/>
      <c r="H109" s="219"/>
      <c r="I109" s="219"/>
      <c r="J109" s="219"/>
      <c r="K109" s="219"/>
      <c r="L109" s="219"/>
      <c r="M109" s="219"/>
      <c r="N109" s="219"/>
      <c r="O109" s="220"/>
      <c r="P109" s="76"/>
    </row>
    <row r="110" spans="1:16" ht="15" customHeight="1" x14ac:dyDescent="0.25">
      <c r="A110" s="221" t="s">
        <v>2655</v>
      </c>
      <c r="B110" s="222"/>
      <c r="C110" s="222"/>
      <c r="D110" s="222"/>
      <c r="E110" s="222"/>
      <c r="F110" s="222"/>
      <c r="G110" s="222"/>
      <c r="H110" s="222"/>
      <c r="I110" s="222"/>
      <c r="J110" s="222"/>
      <c r="K110" s="222"/>
      <c r="L110" s="222"/>
      <c r="M110" s="222"/>
      <c r="N110" s="222"/>
      <c r="O110" s="223"/>
    </row>
    <row r="111" spans="1:16" ht="15.75" thickBot="1" x14ac:dyDescent="0.3">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
      <c r="I112" s="231" t="s">
        <v>9</v>
      </c>
      <c r="J112" s="23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4" t="s">
        <v>2680</v>
      </c>
      <c r="E114" s="138">
        <v>43887</v>
      </c>
      <c r="F114" s="138">
        <v>44196</v>
      </c>
      <c r="G114" s="153">
        <f>IF(AND(E114&lt;&gt;"",F114&lt;&gt;""),((F114-E114)/30),"")</f>
        <v>10.3</v>
      </c>
      <c r="H114" s="115" t="s">
        <v>2677</v>
      </c>
      <c r="I114" s="114" t="s">
        <v>1154</v>
      </c>
      <c r="J114" s="114" t="s">
        <v>700</v>
      </c>
      <c r="K114" s="116">
        <v>394624360</v>
      </c>
      <c r="L114" s="100">
        <f>+IF(AND(K114&gt;0,O114="Ejecución"),(K114/877802)*Tabla28[[#This Row],[% participación]],IF(AND(K114&gt;0,O114&lt;&gt;"Ejecución"),"-",""))</f>
        <v>449.55965012611045</v>
      </c>
      <c r="M114" s="117" t="s">
        <v>1148</v>
      </c>
      <c r="N114" s="166">
        <v>1</v>
      </c>
      <c r="O114" s="155" t="s">
        <v>1150</v>
      </c>
      <c r="P114" s="78"/>
    </row>
    <row r="115" spans="1:16" s="6" customFormat="1" ht="24.75" customHeight="1" x14ac:dyDescent="0.25">
      <c r="A115" s="136">
        <v>2</v>
      </c>
      <c r="B115" s="154" t="s">
        <v>2664</v>
      </c>
      <c r="C115" s="156" t="s">
        <v>31</v>
      </c>
      <c r="D115" s="114"/>
      <c r="E115" s="138"/>
      <c r="F115" s="138"/>
      <c r="G115" s="153" t="str">
        <f t="shared" ref="G115:G116" si="4">IF(AND(E115&lt;&gt;"",F115&lt;&gt;""),((F115-E115)/30),"")</f>
        <v/>
      </c>
      <c r="H115" s="115"/>
      <c r="I115" s="114"/>
      <c r="J115" s="114"/>
      <c r="K115" s="68"/>
      <c r="L115" s="100" t="str">
        <f>+IF(AND(K115&gt;0,O115="Ejecución"),(K115/877802)*Tabla28[[#This Row],[% participación]],IF(AND(K115&gt;0,O115&lt;&gt;"Ejecución"),"-",""))</f>
        <v/>
      </c>
      <c r="M115" s="65"/>
      <c r="N115" s="166"/>
      <c r="O115" s="155" t="s">
        <v>1150</v>
      </c>
      <c r="P115" s="78"/>
    </row>
    <row r="116" spans="1:16" s="6" customFormat="1" ht="24.75" customHeight="1" x14ac:dyDescent="0.25">
      <c r="A116" s="136">
        <v>3</v>
      </c>
      <c r="B116" s="154" t="s">
        <v>2664</v>
      </c>
      <c r="C116" s="156" t="s">
        <v>31</v>
      </c>
      <c r="D116" s="63"/>
      <c r="E116" s="138"/>
      <c r="F116" s="138"/>
      <c r="G116" s="153" t="str">
        <f t="shared" si="4"/>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33" t="s">
        <v>2659</v>
      </c>
      <c r="B163" s="234"/>
      <c r="C163" s="234"/>
      <c r="D163" s="234"/>
      <c r="E163" s="235"/>
      <c r="F163" s="236" t="s">
        <v>2660</v>
      </c>
      <c r="G163" s="236"/>
      <c r="H163" s="236"/>
      <c r="I163" s="233" t="s">
        <v>2630</v>
      </c>
      <c r="J163" s="234"/>
      <c r="K163" s="234"/>
      <c r="L163" s="234"/>
      <c r="M163" s="234"/>
      <c r="N163" s="234"/>
      <c r="O163" s="23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40" t="s">
        <v>2643</v>
      </c>
      <c r="J167" s="241"/>
      <c r="K167" s="241"/>
      <c r="L167" s="241"/>
      <c r="M167" s="241"/>
      <c r="N167" s="241"/>
      <c r="O167" s="242"/>
      <c r="U167" s="51"/>
    </row>
    <row r="168" spans="1:28" x14ac:dyDescent="0.25">
      <c r="A168" s="9"/>
      <c r="B168" s="217" t="s">
        <v>2657</v>
      </c>
      <c r="C168" s="217"/>
      <c r="D168" s="217"/>
      <c r="E168" s="8"/>
      <c r="F168" s="5"/>
      <c r="H168" s="81" t="s">
        <v>2656</v>
      </c>
      <c r="I168" s="240"/>
      <c r="J168" s="241"/>
      <c r="K168" s="241"/>
      <c r="L168" s="241"/>
      <c r="M168" s="241"/>
      <c r="N168" s="241"/>
      <c r="O168" s="24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2667</v>
      </c>
      <c r="B172" s="175"/>
      <c r="C172" s="175"/>
      <c r="D172" s="175"/>
      <c r="E172" s="175"/>
      <c r="F172" s="175"/>
      <c r="G172" s="175"/>
      <c r="H172" s="175"/>
      <c r="I172" s="175"/>
      <c r="J172" s="175"/>
      <c r="K172" s="175"/>
      <c r="L172" s="175"/>
      <c r="M172" s="175"/>
      <c r="N172" s="175"/>
      <c r="O172" s="176"/>
      <c r="P172" s="76"/>
    </row>
    <row r="173" spans="1:28" ht="15" customHeight="1" x14ac:dyDescent="0.25">
      <c r="A173" s="189" t="s">
        <v>2673</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2668</v>
      </c>
      <c r="C176" s="205"/>
      <c r="D176" s="205"/>
      <c r="E176" s="205"/>
      <c r="F176" s="205"/>
      <c r="G176" s="205"/>
      <c r="H176" s="20"/>
      <c r="I176" s="212" t="s">
        <v>2674</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2671</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2668</v>
      </c>
      <c r="C179" s="215"/>
      <c r="D179" s="215"/>
      <c r="E179" s="164">
        <v>0.02</v>
      </c>
      <c r="F179" s="163">
        <v>0.01</v>
      </c>
      <c r="G179" s="158">
        <f>IF(F179&gt;0,SUM(E179+F179),"")</f>
        <v>0.03</v>
      </c>
      <c r="H179" s="5"/>
      <c r="I179" s="215" t="s">
        <v>2670</v>
      </c>
      <c r="J179" s="215"/>
      <c r="K179" s="215"/>
      <c r="L179" s="215"/>
      <c r="M179" s="165">
        <v>0.02</v>
      </c>
      <c r="O179" s="8"/>
      <c r="Q179" s="19"/>
      <c r="R179" s="152">
        <f>IF(M179&gt;0,SUM(L179+M179),"")</f>
        <v>0.02</v>
      </c>
      <c r="T179" s="19"/>
      <c r="U179" s="171" t="s">
        <v>1166</v>
      </c>
      <c r="V179" s="171"/>
      <c r="W179" s="171"/>
      <c r="X179" s="24">
        <v>0.02</v>
      </c>
      <c r="Y179" s="157"/>
      <c r="Z179" s="158" t="str">
        <f>IF(Y179&gt;0,SUM(E181+Y179),"")</f>
        <v/>
      </c>
      <c r="AA179" s="19"/>
      <c r="AB179" s="19"/>
    </row>
    <row r="180" spans="1:28" ht="23.25" hidden="1" x14ac:dyDescent="0.25">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25" hidden="1" x14ac:dyDescent="0.25">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147568102.01999998</v>
      </c>
      <c r="F185" s="92"/>
      <c r="G185" s="93"/>
      <c r="H185" s="88"/>
      <c r="I185" s="90" t="s">
        <v>2627</v>
      </c>
      <c r="J185" s="159">
        <f>+SUM(M179:M183)</f>
        <v>0.02</v>
      </c>
      <c r="K185" s="196" t="s">
        <v>2628</v>
      </c>
      <c r="L185" s="196"/>
      <c r="M185" s="94">
        <f>+J185*(SUM(K20:K35))</f>
        <v>98378734.680000007</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30" t="s">
        <v>2636</v>
      </c>
      <c r="C192" s="230"/>
      <c r="E192" s="5" t="s">
        <v>20</v>
      </c>
      <c r="H192" s="26" t="s">
        <v>24</v>
      </c>
      <c r="J192" s="5" t="s">
        <v>2637</v>
      </c>
      <c r="K192" s="5"/>
      <c r="M192" s="5"/>
      <c r="N192" s="5"/>
      <c r="O192" s="8"/>
      <c r="Q192" s="147"/>
      <c r="R192" s="148"/>
      <c r="S192" s="148"/>
      <c r="T192" s="147"/>
    </row>
    <row r="193" spans="1:18" x14ac:dyDescent="0.25">
      <c r="A193" s="9"/>
      <c r="C193" s="118">
        <v>41968</v>
      </c>
      <c r="D193" s="5"/>
      <c r="E193" s="119">
        <v>3038</v>
      </c>
      <c r="F193" s="5"/>
      <c r="G193" s="5"/>
      <c r="H193" s="140" t="s">
        <v>2681</v>
      </c>
      <c r="J193" s="5"/>
      <c r="K193" s="120">
        <v>41246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2658</v>
      </c>
      <c r="C199" s="188"/>
      <c r="D199" s="188"/>
      <c r="E199" s="188"/>
      <c r="F199" s="188"/>
      <c r="G199" s="188"/>
      <c r="H199" s="188"/>
      <c r="I199" s="188"/>
      <c r="J199" s="188"/>
      <c r="K199" s="188"/>
      <c r="L199" s="188"/>
      <c r="M199" s="188"/>
      <c r="N199" s="188"/>
      <c r="O199" s="8"/>
    </row>
    <row r="200" spans="1:18" x14ac:dyDescent="0.25">
      <c r="A200" s="9"/>
      <c r="B200" s="227"/>
      <c r="C200" s="227"/>
      <c r="D200" s="227"/>
      <c r="E200" s="227"/>
      <c r="F200" s="227"/>
      <c r="G200" s="227"/>
      <c r="H200" s="227"/>
      <c r="I200" s="227"/>
      <c r="J200" s="227"/>
      <c r="K200" s="227"/>
      <c r="L200" s="227"/>
      <c r="M200" s="227"/>
      <c r="N200" s="227"/>
      <c r="O200" s="8"/>
    </row>
    <row r="201" spans="1:18" x14ac:dyDescent="0.25">
      <c r="A201" s="9"/>
      <c r="B201" s="228" t="s">
        <v>2648</v>
      </c>
      <c r="C201" s="229"/>
      <c r="D201" s="229"/>
      <c r="E201" s="229"/>
      <c r="F201" s="229"/>
      <c r="G201" s="229"/>
      <c r="H201" s="229"/>
      <c r="I201" s="229"/>
      <c r="J201" s="229"/>
      <c r="K201" s="229"/>
      <c r="L201" s="229"/>
      <c r="M201" s="229"/>
      <c r="N201" s="22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2684</v>
      </c>
      <c r="J211" s="27" t="s">
        <v>2622</v>
      </c>
      <c r="K211" s="119" t="s">
        <v>2678</v>
      </c>
      <c r="L211" s="21"/>
      <c r="M211" s="21"/>
      <c r="N211" s="21"/>
      <c r="O211" s="8"/>
    </row>
    <row r="212" spans="1:15" x14ac:dyDescent="0.25">
      <c r="A212" s="9"/>
      <c r="B212" s="27" t="s">
        <v>2619</v>
      </c>
      <c r="C212" s="140" t="s">
        <v>2681</v>
      </c>
      <c r="D212" s="21"/>
      <c r="G212" s="27" t="s">
        <v>2621</v>
      </c>
      <c r="H212" s="141" t="s">
        <v>2683</v>
      </c>
      <c r="J212" s="27" t="s">
        <v>2623</v>
      </c>
      <c r="K212" s="140"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purl.org/dc/terms/"/>
    <ds:schemaRef ds:uri="http://schemas.openxmlformats.org/package/2006/metadata/core-properties"/>
    <ds:schemaRef ds:uri="http://www.w3.org/XML/1998/namespace"/>
    <ds:schemaRef ds:uri="http://purl.org/dc/dcmitype/"/>
    <ds:schemaRef ds:uri="http://schemas.microsoft.com/office/2006/documentManagement/types"/>
    <ds:schemaRef ds:uri="4fb10211-09fb-4e80-9f0b-184718d5d98c"/>
    <ds:schemaRef ds:uri="http://schemas.microsoft.com/office/infopath/2007/PartnerControls"/>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8.1</cp:lastModifiedBy>
  <cp:lastPrinted>2020-12-30T00:53:45Z</cp:lastPrinted>
  <dcterms:created xsi:type="dcterms:W3CDTF">2020-10-14T21:57:42Z</dcterms:created>
  <dcterms:modified xsi:type="dcterms:W3CDTF">2020-12-30T01:28:21Z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