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245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<sst xmlns="http://schemas.openxmlformats.org/spreadsheetml/2006/main" count="3103" uniqueCount="2698">
  <si>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</si>
  <si>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</si>
  <si>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</si>
  <si>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</si>
  <si>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</si>
  <si>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</si>
  <si>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</si>
  <si>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</si>
  <si>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</si>
  <si>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</si>
  <si>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</si>
  <si>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</si>
  <si>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</si>
  <si>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</si>
  <si>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</si>
  <si>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</si>
  <si>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</si>
  <si>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</si>
  <si>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</si>
  <si>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</si>
  <si>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</si>
  <si>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</si>
  <si>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</si>
  <si>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</si>
  <si>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</si>
  <si>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</si>
  <si>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</si>
  <si>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</si>
  <si>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</si>
  <si>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</si>
  <si>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</si>
  <si>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</si>
  <si>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</si>
  <si>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</si>
  <si>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</si>
  <si>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</si>
  <si>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</si>
  <si>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</si>
  <si>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</si>
  <si>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</si>
  <si>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</si>
  <si>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</si>
  <si>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</si>
  <si>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</si>
  <si>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</si>
  <si>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</si>
  <si>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</si>
  <si>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</si>
  <si>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</si>
  <si>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</si>
  <si>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</si>
  <si>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</si>
  <si>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</si>
  <si>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</si>
  <si>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</si>
  <si>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</si>
  <si>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</si>
  <si>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</si>
  <si>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</si>
  <si>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</si>
  <si>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</si>
  <si>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</si>
  <si>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</si>
  <si>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</si>
  <si>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</si>
  <si>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</si>
  <si>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</si>
  <si>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</si>
  <si>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</si>
  <si>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</si>
  <si>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</si>
  <si>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</si>
  <si>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</si>
  <si>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</si>
  <si>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</si>
  <si>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</si>
  <si>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</si>
  <si>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</si>
  <si>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</si>
  <si>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</si>
  <si>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</si>
  <si>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</si>
  <si>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</si>
  <si>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</si>
  <si>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</si>
  <si>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</si>
  <si>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</si>
  <si>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</si>
  <si>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</si>
  <si>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</si>
  <si>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</si>
  <si>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</si>
  <si>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</si>
  <si>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</si>
  <si>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</si>
  <si>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</si>
  <si>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</si>
  <si>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</si>
  <si>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</si>
  <si>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</si>
  <si>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</si>
  <si>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</si>
  <si>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</si>
  <si>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</si>
  <si>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</si>
  <si>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</si>
  <si>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</si>
  <si>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</si>
  <si>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</si>
  <si>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</si>
  <si>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</si>
  <si>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</si>
  <si>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</si>
  <si>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</si>
  <si>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</si>
  <si>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</si>
  <si>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</si>
  <si>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</si>
  <si>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</si>
  <si>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</si>
  <si>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</si>
  <si>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</si>
  <si>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</si>
  <si>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</si>
  <si>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</si>
  <si>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</si>
  <si>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</si>
  <si>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</si>
  <si>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</si>
  <si>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</si>
  <si>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</si>
  <si>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</si>
  <si>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</si>
  <si>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</si>
  <si>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</si>
  <si>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</si>
  <si>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</si>
  <si>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</si>
  <si>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</si>
  <si>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</si>
  <si>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</si>
  <si>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</si>
  <si>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</si>
  <si>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</si>
  <si>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</si>
  <si>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</si>
  <si>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</si>
  <si>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</si>
  <si>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</si>
  <si>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</si>
  <si>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</si>
  <si>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</si>
  <si>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</si>
  <si>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</si>
  <si>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</si>
  <si>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</si>
  <si>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</si>
  <si>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</si>
  <si>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</si>
  <si>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</si>
  <si>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</si>
  <si>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</si>
  <si>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</si>
  <si>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</si>
  <si>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</si>
  <si>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</si>
  <si>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</si>
  <si>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</si>
  <si>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</si>
  <si>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</si>
  <si>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</si>
  <si>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</si>
  <si>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</si>
  <si>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</si>
  <si>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</si>
  <si>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</si>
  <si>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</si>
  <si>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</si>
  <si>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</si>
  <si>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</si>
  <si>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</si>
  <si>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</si>
  <si>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</si>
  <si>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</si>
  <si>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</si>
  <si>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</si>
  <si>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</si>
  <si>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</si>
  <si>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</si>
  <si>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</si>
  <si>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</si>
  <si>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</si>
  <si>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</si>
  <si>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</si>
  <si>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</si>
  <si>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</si>
  <si>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</si>
  <si>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</si>
  <si>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</si>
  <si>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</si>
  <si>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</si>
  <si>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</si>
  <si>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</si>
  <si>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</si>
  <si>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</si>
  <si>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</si>
  <si>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</si>
  <si>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</si>
  <si>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</si>
  <si>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</si>
  <si>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</si>
  <si>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</si>
  <si>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</si>
  <si>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</si>
  <si>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</si>
  <si>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</si>
  <si>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</si>
  <si>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</si>
  <si>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</si>
  <si>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</si>
  <si>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</si>
  <si>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</si>
  <si>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</si>
  <si>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</si>
  <si>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</si>
  <si>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</si>
  <si>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</si>
  <si>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</si>
  <si>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</si>
  <si>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</si>
  <si>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</si>
  <si>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</si>
  <si>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</si>
  <si>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</si>
  <si>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</si>
  <si>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</si>
  <si>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</si>
  <si>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</si>
  <si>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</si>
  <si>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</si>
  <si>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</si>
  <si>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</si>
  <si>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</si>
  <si>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</si>
  <si>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</si>
  <si>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</si>
  <si>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</si>
  <si>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</si>
  <si>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</si>
  <si>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</si>
  <si>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</si>
  <si>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</si>
  <si>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</si>
  <si>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</si>
  <si>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</si>
  <si>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</si>
  <si>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</si>
  <si>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</si>
  <si>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</si>
  <si>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</si>
  <si>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</si>
  <si>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</si>
  <si>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</si>
  <si>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</si>
  <si>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</si>
  <si>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</si>
  <si>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</si>
  <si>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</si>
  <si>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</si>
  <si>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</si>
  <si>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</si>
  <si>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</si>
  <si>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</si>
  <si>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</si>
  <si>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</si>
  <si>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</si>
  <si>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</si>
  <si>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</si>
  <si>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</si>
  <si>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</si>
  <si>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</si>
  <si>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</si>
  <si>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</si>
  <si>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</si>
  <si>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</si>
  <si>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</si>
  <si>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</si>
  <si>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</si>
  <si>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</si>
  <si>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</si>
  <si>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</si>
  <si>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</si>
  <si>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</si>
  <si>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</si>
  <si>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</si>
  <si>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</si>
  <si>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</si>
  <si>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</si>
  <si>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</si>
  <si>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</si>
  <si>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</si>
  <si>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</si>
  <si>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</si>
  <si>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</si>
  <si>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</si>
  <si>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</si>
  <si>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</si>
  <si>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</si>
  <si>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</si>
  <si>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</si>
  <si>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</si>
  <si>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</si>
  <si>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</si>
  <si>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</si>
  <si>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</si>
  <si>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</si>
  <si>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</si>
  <si>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</si>
  <si>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</si>
  <si>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</si>
  <si>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</si>
  <si>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</si>
  <si>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</si>
  <si>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</si>
  <si>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</si>
  <si>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</si>
  <si>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</si>
  <si>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</si>
  <si>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</si>
  <si>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</si>
  <si>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</si>
  <si>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</si>
  <si>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</si>
  <si>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</si>
  <si>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</si>
  <si>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</si>
  <si>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</si>
  <si>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</si>
  <si>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</si>
  <si>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</si>
  <si>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</si>
  <si>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</si>
  <si>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</si>
  <si>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</si>
  <si>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</si>
  <si>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</si>
  <si>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</si>
  <si>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</si>
  <si>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</si>
  <si>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</si>
  <si>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</si>
  <si>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</si>
  <si>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</si>
  <si>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</si>
  <si>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</si>
  <si>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</si>
  <si>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</si>
  <si>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</si>
  <si>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</si>
  <si>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</si>
  <si>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</si>
  <si>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</si>
  <si>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</si>
  <si>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</si>
  <si>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</si>
  <si>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</si>
  <si>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</si>
  <si>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</si>
  <si>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</si>
  <si>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</si>
  <si>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</si>
  <si>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</si>
  <si>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</si>
  <si>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</si>
  <si>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</si>
  <si>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</si>
  <si>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</si>
  <si>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</si>
  <si>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</si>
  <si>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</si>
  <si>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</si>
  <si>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</si>
  <si>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</si>
  <si>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</si>
  <si>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</si>
  <si>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</si>
  <si>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</si>
  <si>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</si>
  <si>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</si>
  <si>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</si>
  <si>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</si>
  <si>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</si>
  <si>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</si>
  <si>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</si>
  <si>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</si>
  <si>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</si>
  <si>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</si>
  <si>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</si>
  <si>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</si>
  <si>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</si>
  <si>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</si>
  <si>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</si>
  <si>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</si>
  <si>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</si>
  <si>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</si>
  <si>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</si>
  <si>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</si>
  <si>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</si>
  <si>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</si>
  <si>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</si>
  <si>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</si>
  <si>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</si>
  <si>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</si>
  <si>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</si>
  <si>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</si>
  <si>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</si>
  <si>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</si>
  <si>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</si>
  <si>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</si>
  <si>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</si>
  <si>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</si>
  <si>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</si>
  <si>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</si>
  <si>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</si>
  <si>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</si>
  <si>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</si>
  <si>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</si>
  <si>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</si>
  <si>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</si>
  <si>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</si>
  <si>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</si>
  <si>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</si>
  <si>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</si>
  <si>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</si>
  <si>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</si>
  <si>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</si>
  <si>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</si>
  <si>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</si>
  <si>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</si>
  <si>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</si>
  <si>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</si>
  <si>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</si>
  <si>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</si>
  <si>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</si>
  <si>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</si>
  <si>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</si>
  <si>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</si>
  <si>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</si>
  <si>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</si>
  <si>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</si>
  <si>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</si>
  <si>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</si>
  <si>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</si>
  <si>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</si>
  <si>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</si>
  <si>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</si>
  <si>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</si>
  <si>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</si>
  <si>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</si>
  <si>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</si>
  <si>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</si>
  <si>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</si>
  <si>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</si>
  <si>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</si>
  <si>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</si>
  <si>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</si>
  <si>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</si>
  <si>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</si>
  <si>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</si>
  <si>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</si>
  <si>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</si>
  <si>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</si>
  <si>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</si>
  <si>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</si>
  <si>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</si>
  <si>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</si>
  <si>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</si>
  <si>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</si>
  <si>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</si>
  <si>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</si>
  <si>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</si>
  <si>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</si>
  <si>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</si>
  <si>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</si>
  <si>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</si>
  <si>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</si>
  <si>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</si>
  <si>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</si>
  <si>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</si>
  <si>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</si>
  <si>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</si>
  <si>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</si>
  <si>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</si>
  <si>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</si>
  <si>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</si>
  <si>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</si>
  <si>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</si>
  <si>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</si>
  <si>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</si>
  <si>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</si>
  <si>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</si>
  <si>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</si>
  <si>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</si>
  <si>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</si>
  <si>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</si>
  <si>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</si>
  <si>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</si>
  <si>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</si>
  <si>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</si>
  <si>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</si>
  <si>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</si>
  <si>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</si>
  <si>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</si>
  <si>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</si>
  <si>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</si>
  <si>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</si>
  <si>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</si>
  <si>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</si>
  <si>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</si>
  <si>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</si>
  <si>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</si>
  <si>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</si>
  <si>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</si>
  <si>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</si>
  <si>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</si>
  <si>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</si>
  <si>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</si>
  <si>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</si>
  <si>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</si>
  <si>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</si>
  <si>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</si>
  <si>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</si>
  <si>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</si>
  <si>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</si>
  <si>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</si>
  <si>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</si>
  <si>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</si>
  <si>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</si>
  <si>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</si>
  <si>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</si>
  <si>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</si>
  <si>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</si>
  <si>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</si>
  <si>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</si>
  <si>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</si>
  <si>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</si>
  <si>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</si>
  <si>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</si>
  <si>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</si>
  <si>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</si>
  <si>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</si>
  <si>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</si>
  <si>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</si>
  <si>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</si>
  <si>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</si>
  <si>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</si>
  <si>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</si>
  <si>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</si>
  <si>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</si>
  <si>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</si>
  <si>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</si>
  <si>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</si>
  <si>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</si>
  <si>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</si>
  <si>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</si>
  <si>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</si>
  <si>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</si>
  <si>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</si>
  <si>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</si>
  <si>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</si>
  <si>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</si>
  <si>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</si>
  <si>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</si>
  <si>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</si>
  <si>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</si>
  <si>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</si>
  <si>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</si>
  <si>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</si>
  <si>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</si>
  <si>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</si>
  <si>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</si>
  <si>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</si>
  <si>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</si>
  <si>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</si>
  <si>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</si>
  <si>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</si>
  <si>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</si>
  <si>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</si>
  <si>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</si>
  <si>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</si>
  <si>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</si>
  <si>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</si>
  <si>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</si>
  <si>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</si>
  <si>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</si>
  <si>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</si>
  <si>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</si>
  <si>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</si>
  <si>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</si>
  <si>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</si>
  <si>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</si>
  <si>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</si>
  <si>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</si>
  <si>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</si>
  <si>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</si>
  <si>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</si>
  <si>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</si>
  <si>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</si>
  <si>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</si>
  <si>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</si>
  <si>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</si>
  <si>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</si>
  <si>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</si>
  <si>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</si>
  <si>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</si>
  <si>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</si>
  <si>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</si>
  <si>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</si>
  <si>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</si>
  <si>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</si>
  <si>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</si>
  <si>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</si>
  <si>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</si>
  <si>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</si>
  <si>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</si>
  <si>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</si>
  <si>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</si>
  <si>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</si>
  <si>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</si>
  <si>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</si>
  <si>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</si>
  <si>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</si>
  <si>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</si>
  <si>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</si>
  <si>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</si>
  <si>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</si>
  <si>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</si>
  <si>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</si>
  <si>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</si>
  <si>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</si>
  <si>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</si>
  <si>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</si>
  <si>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</si>
  <si>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</si>
  <si>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</si>
  <si>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</si>
  <si>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</si>
  <si>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</si>
  <si>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</si>
  <si>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</si>
  <si>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</si>
  <si>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</si>
  <si>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</si>
  <si>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</si>
  <si>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</si>
  <si>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</si>
  <si>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</si>
  <si>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</si>
  <si>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</si>
  <si>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</si>
  <si>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</si>
  <si>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</si>
  <si>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</si>
  <si>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</si>
  <si>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</si>
  <si>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</si>
  <si>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</si>
  <si>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</si>
  <si>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</si>
  <si>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</si>
  <si>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</si>
  <si>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</si>
  <si>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</si>
  <si>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</si>
  <si>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</si>
  <si>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</si>
  <si>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</si>
  <si>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</si>
  <si>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</si>
  <si>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</si>
  <si>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</si>
  <si>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</si>
  <si>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</si>
  <si>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</si>
  <si>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</si>
  <si>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</si>
  <si>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</si>
  <si>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</si>
  <si>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</si>
  <si>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</si>
  <si>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</si>
  <si>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</si>
  <si>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</si>
  <si>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</si>
  <si>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</si>
  <si>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</si>
  <si>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</si>
  <si>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</si>
  <si>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</si>
  <si>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</si>
  <si>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</si>
  <si>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</si>
  <si>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</si>
  <si>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</si>
  <si>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</si>
  <si>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</si>
  <si>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</si>
  <si>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</si>
  <si>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</si>
  <si>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</si>
  <si>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</si>
  <si>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</si>
  <si>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</si>
  <si>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</si>
  <si>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</si>
  <si>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</si>
  <si>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</si>
  <si>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</si>
  <si>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</si>
  <si>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</si>
  <si>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</si>
  <si>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</si>
  <si>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</si>
  <si>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</si>
  <si>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</si>
  <si>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</si>
  <si>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</si>
  <si>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</si>
  <si>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</si>
  <si>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</si>
  <si>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</si>
  <si>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</si>
  <si>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</si>
  <si>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</si>
  <si>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</si>
  <si>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</si>
  <si>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</si>
  <si>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</si>
  <si>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</si>
  <si>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</si>
  <si>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</si>
  <si>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</si>
  <si>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</si>
  <si>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</si>
  <si>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</si>
  <si>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</si>
  <si>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</si>
  <si>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</si>
  <si>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</si>
  <si>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</si>
  <si>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</si>
  <si>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</si>
  <si>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</si>
  <si>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</si>
  <si>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</si>
  <si>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</si>
  <si>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</si>
  <si>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</si>
  <si>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</si>
  <si>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</si>
  <si>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</si>
  <si>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</si>
  <si>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</si>
  <si>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</si>
  <si>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</si>
  <si>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</si>
  <si>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</si>
  <si>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</si>
  <si>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</si>
  <si>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</si>
  <si>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</si>
  <si>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</si>
  <si>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</si>
  <si>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</si>
  <si>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</si>
  <si>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</si>
  <si>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</si>
  <si>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</si>
  <si>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</si>
  <si>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</si>
  <si>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</si>
  <si>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</si>
  <si>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</si>
  <si>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</si>
  <si>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</si>
  <si>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</si>
  <si>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</si>
  <si>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</si>
  <si>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</si>
  <si>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</si>
  <si>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</si>
  <si>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</si>
  <si>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</si>
  <si>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</si>
  <si>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</si>
  <si>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</si>
  <si>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</si>
  <si>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</si>
  <si>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</si>
  <si>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</si>
  <si>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</si>
  <si>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</si>
  <si>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</si>
  <si>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</si>
  <si>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</si>
  <si>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</si>
  <si>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</si>
  <si>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</si>
  <si>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</si>
  <si>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</si>
  <si>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</si>
  <si>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</si>
  <si>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</si>
  <si>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</si>
  <si>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</si>
  <si>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</si>
  <si>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</si>
  <si>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</si>
  <si>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</si>
  <si>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</si>
  <si>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</si>
  <si>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</si>
  <si>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</si>
  <si>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</si>
  <si>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</si>
  <si>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</si>
  <si>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</si>
  <si>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</si>
  <si>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</si>
  <si>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</si>
  <si>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</si>
  <si>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</si>
  <si>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</si>
  <si>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</si>
  <si>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</si>
  <si>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</si>
  <si>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</si>
  <si>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</si>
  <si>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</si>
  <si>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</si>
  <si>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</si>
  <si>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</si>
  <si>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</si>
  <si>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</si>
  <si>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</si>
  <si>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</si>
  <si>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</si>
  <si>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</si>
  <si>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</si>
  <si>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</si>
  <si>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</si>
  <si>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</si>
  <si>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</si>
  <si>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</si>
  <si>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</si>
  <si>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</si>
  <si>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</si>
  <si>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</si>
  <si>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</si>
  <si>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</si>
  <si>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</si>
  <si>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</si>
  <si>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</si>
  <si>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</si>
  <si>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</si>
  <si>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</si>
  <si>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</si>
  <si>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</si>
  <si>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</si>
  <si>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</si>
  <si>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</si>
  <si>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</si>
  <si>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</si>
  <si>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</si>
  <si>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</si>
  <si>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</si>
  <si>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</si>
  <si>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</si>
  <si>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</si>
  <si>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</si>
  <si>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</si>
  <si>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</si>
  <si>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</si>
  <si>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</si>
  <si>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</si>
  <si>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</si>
  <si>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</si>
  <si>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</si>
  <si>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</si>
  <si>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</si>
  <si>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</si>
  <si>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</si>
  <si>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</si>
  <si>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</si>
  <si>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</si>
  <si>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</si>
  <si>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</si>
  <si>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</si>
  <si>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</si>
  <si>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</si>
  <si>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</si>
  <si>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</si>
  <si>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</si>
  <si>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</si>
  <si>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</si>
  <si>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</si>
  <si>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</si>
  <si>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</si>
  <si>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</si>
  <si>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</si>
  <si>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</si>
  <si>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</si>
  <si>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</si>
  <si>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</si>
  <si>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</si>
  <si>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</si>
  <si>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</si>
  <si>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</si>
  <si>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</si>
  <si>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</si>
  <si>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</si>
  <si>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</si>
  <si>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</si>
  <si>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</si>
  <si>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</si>
  <si>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</si>
  <si>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</si>
  <si>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</si>
  <si>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</si>
  <si>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</si>
  <si>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</si>
  <si>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</si>
  <si>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</si>
  <si>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</si>
  <si>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</si>
  <si>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</si>
  <si>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</si>
  <si>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</si>
  <si>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</si>
  <si>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</si>
  <si>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</si>
  <si>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</si>
  <si>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</si>
  <si>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</si>
  <si>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</si>
  <si>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</si>
  <si>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</si>
  <si>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</si>
  <si>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</si>
  <si>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</si>
  <si>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</si>
  <si>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</si>
  <si>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</si>
  <si>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</si>
  <si>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</si>
  <si>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</si>
  <si>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</si>
  <si>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</si>
  <si>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</si>
  <si>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</si>
  <si>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</si>
  <si>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</si>
  <si>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</si>
  <si>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</si>
  <si>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</si>
  <si>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</si>
  <si>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</si>
  <si>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</si>
  <si>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</si>
  <si>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</si>
  <si>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</si>
  <si>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</si>
  <si>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</si>
  <si>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</si>
  <si>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</si>
  <si>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</si>
  <si>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</si>
  <si>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</si>
  <si>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</si>
  <si>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</si>
  <si>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</si>
  <si>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</si>
  <si>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</si>
  <si>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</si>
  <si>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</si>
  <si>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</si>
  <si>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</si>
  <si>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</si>
  <si>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</si>
  <si>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</si>
  <si>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</si>
  <si>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</si>
  <si>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</si>
  <si>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</si>
  <si>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</si>
  <si>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</si>
  <si>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</si>
  <si>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</si>
  <si>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</si>
  <si>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</si>
  <si>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</si>
  <si>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</si>
  <si>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</si>
  <si>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</si>
  <si>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</si>
  <si>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</si>
  <si>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</si>
  <si>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</si>
  <si>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</si>
  <si>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</si>
  <si>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</si>
  <si>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</si>
  <si>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</si>
  <si>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</si>
  <si>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</si>
  <si>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</si>
  <si>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</si>
  <si>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</si>
  <si>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</si>
  <si>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</si>
  <si>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</si>
  <si>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</si>
  <si>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</si>
  <si>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</si>
  <si>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</si>
  <si>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</si>
  <si>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</si>
  <si>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</si>
  <si>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</si>
  <si>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</si>
  <si>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</si>
  <si>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</si>
  <si>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</si>
  <si>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</si>
  <si>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</si>
  <si>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</si>
  <si>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</si>
  <si>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</si>
  <si>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</si>
  <si>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</si>
  <si>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</si>
  <si>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</si>
  <si>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</si>
  <si>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</si>
  <si>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</si>
  <si>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</si>
  <si>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</si>
  <si>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</si>
  <si>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</si>
  <si>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</si>
  <si>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</si>
  <si>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</si>
  <si>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</si>
  <si>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</si>
  <si>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</si>
  <si>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</si>
  <si>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</si>
  <si>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</si>
  <si>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</si>
  <si>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</si>
  <si>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</si>
  <si>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</si>
  <si>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</si>
  <si>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</si>
  <si>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</si>
  <si>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</si>
  <si>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</si>
  <si>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</si>
  <si>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</si>
  <si>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</si>
  <si>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</si>
  <si>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</si>
  <si>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</si>
  <si>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</si>
  <si>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</si>
  <si>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</si>
  <si>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</si>
  <si>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</si>
  <si>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</si>
  <si>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</si>
  <si>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</si>
  <si>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</si>
  <si>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</si>
  <si>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</si>
  <si>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</si>
  <si>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</si>
  <si>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</si>
  <si>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</si>
  <si>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</si>
  <si>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</si>
  <si>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</si>
  <si>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</si>
  <si>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</si>
  <si>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</si>
  <si>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</si>
  <si>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</si>
  <si>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</si>
  <si>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</si>
  <si>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</si>
  <si>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</si>
  <si>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</si>
  <si>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</si>
  <si>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</si>
  <si>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</si>
  <si>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</si>
  <si>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</si>
  <si>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</si>
  <si>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</si>
  <si>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</si>
  <si>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</si>
  <si>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</si>
  <si>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</si>
  <si>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</si>
  <si>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</si>
  <si>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</si>
  <si>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</si>
  <si>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</si>
  <si>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</si>
  <si>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</si>
  <si>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</si>
  <si>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</si>
  <si>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</si>
  <si>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</si>
  <si>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</si>
  <si>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</si>
  <si>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</si>
  <si>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</si>
  <si>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</si>
  <si>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</si>
  <si>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</si>
  <si>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</si>
  <si>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</si>
  <si>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</si>
  <si>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</si>
  <si>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</si>
  <si>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</si>
  <si>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</si>
  <si>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</si>
  <si>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</si>
  <si>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</si>
  <si>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</si>
  <si>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</si>
  <si>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</si>
  <si>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</si>
  <si>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</si>
  <si>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</si>
  <si>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</si>
  <si>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</si>
  <si>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</si>
  <si>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</si>
  <si>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</si>
  <si>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</si>
  <si>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</si>
  <si>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</si>
  <si>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</si>
  <si>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</si>
  <si>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</si>
  <si>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</si>
  <si>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</si>
  <si>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</si>
  <si>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</si>
  <si>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</si>
  <si>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</si>
  <si>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</si>
  <si>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</si>
  <si>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</si>
  <si>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</si>
  <si>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</si>
  <si>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</si>
  <si>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</si>
  <si>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</si>
  <si>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</si>
  <si>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</si>
  <si>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</si>
  <si>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</si>
  <si>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</si>
  <si>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</si>
  <si>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</si>
  <si>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</si>
  <si>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</si>
  <si>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</si>
  <si>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</si>
  <si>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</si>
  <si>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</si>
  <si>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</si>
  <si>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</si>
  <si>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</si>
  <si>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</si>
  <si>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</si>
  <si>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</si>
  <si>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</si>
  <si>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</si>
  <si>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</si>
  <si>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</si>
  <si>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</si>
  <si>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</si>
  <si>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</si>
  <si>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</si>
  <si>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</si>
  <si>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</si>
  <si>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</si>
  <si>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</si>
  <si>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</si>
  <si>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</si>
  <si>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</si>
  <si>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</si>
  <si>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</si>
  <si>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</si>
  <si>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</si>
  <si>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</si>
  <si>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</si>
  <si>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</si>
  <si>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</si>
  <si>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</si>
  <si>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</si>
  <si>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</si>
  <si>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</si>
  <si>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</si>
  <si>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</si>
  <si>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</si>
  <si>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</si>
  <si>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</si>
  <si>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</si>
  <si>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</si>
  <si>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</si>
  <si>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</si>
  <si>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</si>
  <si>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</si>
  <si>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</si>
  <si>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</si>
  <si>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</si>
  <si>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</si>
  <si>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</si>
  <si>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</si>
  <si>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</si>
  <si>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</si>
  <si>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</si>
  <si>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</si>
  <si>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</si>
  <si>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</si>
  <si>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</si>
  <si>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</si>
  <si>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</si>
  <si>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</si>
  <si>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</si>
  <si>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</si>
  <si>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</si>
  <si>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</si>
  <si>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</si>
  <si>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</si>
  <si>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</si>
  <si>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</si>
  <si>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</si>
  <si>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</si>
  <si>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</si>
  <si>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</si>
  <si>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</si>
  <si>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</si>
  <si>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</si>
  <si>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</si>
  <si>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</si>
  <si>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</si>
  <si>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</si>
  <si>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</si>
  <si>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</si>
  <si>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</si>
  <si>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</si>
  <si>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</si>
  <si>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</si>
  <si>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</si>
  <si>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</si>
  <si>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</si>
  <si>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</si>
  <si>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</si>
  <si>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</si>
  <si>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</si>
  <si>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</si>
  <si>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</si>
  <si>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</si>
  <si>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</si>
  <si>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</si>
  <si>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</si>
  <si>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</si>
  <si>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</si>
  <si>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</si>
  <si>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</si>
  <si>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</si>
  <si>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</si>
  <si>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</si>
  <si>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</si>
  <si>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</si>
  <si>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</si>
  <si>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</si>
  <si>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</si>
  <si>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</si>
  <si>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</si>
  <si>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</si>
  <si>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</si>
  <si>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</si>
  <si>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</si>
  <si>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</si>
  <si>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</si>
  <si>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</si>
  <si>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</si>
  <si>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</si>
  <si>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</si>
  <si>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</si>
  <si>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</si>
  <si>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</si>
  <si>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</si>
  <si>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</si>
  <si>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</si>
  <si>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</si>
  <si>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</si>
  <si>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</si>
  <si>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</si>
  <si>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</si>
  <si>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</si>
  <si>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</si>
  <si>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</si>
  <si>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</si>
  <si>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</si>
  <si>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</si>
  <si>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</si>
  <si>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</si>
  <si>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</si>
  <si>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</si>
  <si>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</si>
  <si>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</si>
  <si>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</si>
  <si>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</si>
  <si>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</si>
  <si>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</si>
  <si>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</si>
  <si>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</si>
  <si>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</si>
  <si>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</si>
  <si>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</si>
  <si>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</si>
  <si>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</si>
  <si>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</si>
  <si>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</si>
  <si>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</si>
  <si>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</si>
  <si>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</si>
  <si>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</si>
  <si>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</si>
  <si>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</si>
  <si>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</si>
  <si>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</si>
  <si>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</si>
  <si>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</si>
  <si>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</si>
  <si>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</si>
  <si>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</si>
  <si>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</si>
  <si>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</si>
  <si>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</si>
  <si>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</si>
  <si>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</si>
  <si>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</si>
  <si>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</si>
  <si>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</si>
  <si>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</si>
  <si>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</si>
  <si>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</si>
  <si>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</si>
  <si>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</si>
  <si>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</si>
  <si>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</si>
  <si>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</si>
  <si>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</si>
  <si>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</si>
  <si>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</si>
  <si>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</si>
  <si>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</si>
  <si>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</si>
  <si>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</si>
  <si>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</si>
  <si>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</si>
  <si>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</si>
  <si>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</si>
  <si>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</si>
  <si>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</si>
  <si>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</si>
  <si>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</si>
  <si>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</si>
  <si>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</si>
  <si>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</si>
  <si>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</si>
  <si>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</si>
  <si>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</si>
  <si>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</si>
  <si>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</si>
  <si>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</si>
  <si>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</si>
  <si>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</si>
  <si>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</si>
  <si>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</si>
  <si>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</si>
  <si>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</si>
  <si>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</si>
  <si>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</si>
  <si>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</si>
  <si>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</si>
  <si>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</si>
  <si>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</si>
  <si>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</si>
  <si>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</si>
  <si>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</si>
  <si>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</si>
  <si>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</si>
  <si>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</si>
  <si>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</si>
  <si>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</si>
  <si>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</si>
  <si>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</si>
  <si>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</si>
  <si>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</si>
  <si>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</si>
  <si>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</si>
  <si>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</si>
  <si>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</si>
  <si>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</si>
  <si>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</si>
  <si>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</si>
  <si>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</si>
  <si>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</si>
  <si>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</si>
  <si>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</si>
  <si>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</si>
  <si>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</si>
  <si>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</si>
  <si>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</si>
  <si>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</si>
  <si>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</si>
  <si>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</si>
  <si>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</si>
  <si>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</si>
  <si>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</si>
  <si>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</si>
  <si>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</si>
  <si>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</si>
  <si>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</si>
  <si>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</si>
  <si>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</si>
  <si>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</si>
  <si>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</si>
  <si>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</si>
  <si>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</si>
  <si>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</si>
  <si>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</si>
  <si>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</si>
  <si>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</si>
  <si>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</si>
  <si>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</si>
  <si>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</si>
  <si>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</si>
  <si>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</si>
  <si>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</si>
  <si>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</si>
  <si>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</si>
  <si>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</si>
  <si>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</si>
  <si>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</si>
  <si>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</si>
  <si>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</si>
  <si>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</si>
  <si>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</si>
  <si>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</si>
  <si>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</si>
  <si>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</si>
  <si>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</si>
  <si>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</si>
  <si>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</si>
  <si>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</si>
  <si>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</si>
  <si>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</si>
  <si>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</si>
  <si>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</si>
  <si>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</si>
  <si>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</si>
  <si>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</si>
  <si>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</si>
  <si>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</si>
  <si>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</si>
  <si>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</si>
  <si>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</si>
  <si>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</si>
  <si>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</si>
  <si>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</si>
  <si>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</si>
  <si>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</si>
  <si>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</si>
  <si>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</si>
  <si>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</si>
  <si>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</si>
  <si>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</si>
  <si>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</si>
  <si>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</si>
  <si>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</si>
  <si>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</si>
  <si>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</si>
  <si>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</si>
  <si>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</si>
  <si>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</si>
  <si>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</si>
  <si>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</si>
  <si>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</si>
  <si>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</si>
  <si>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</si>
  <si>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</si>
  <si>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</si>
  <si>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</si>
  <si>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</si>
  <si>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</si>
  <si>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</si>
  <si>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</si>
  <si>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</si>
  <si>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</si>
  <si>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</si>
  <si>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</si>
  <si>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</si>
  <si>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</si>
  <si>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</si>
  <si>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</si>
  <si>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</si>
  <si>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</si>
  <si>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</si>
  <si>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</si>
  <si>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</si>
  <si>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</si>
  <si>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</si>
  <si>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</si>
  <si>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</si>
  <si>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</si>
  <si>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</si>
  <si>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</si>
  <si>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</si>
  <si>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</si>
  <si>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</si>
  <si>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</si>
  <si>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</si>
  <si>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</si>
  <si>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</si>
  <si>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</si>
  <si>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</si>
  <si>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</si>
  <si>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</si>
  <si>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</si>
  <si>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</si>
  <si>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</si>
  <si>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</si>
  <si>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</si>
  <si>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</si>
  <si>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</si>
  <si>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</si>
  <si>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</si>
  <si>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</si>
  <si>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</si>
  <si>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</si>
  <si>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</si>
  <si>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</si>
  <si>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</si>
  <si>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</si>
  <si>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</si>
  <si>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</si>
  <si>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</si>
  <si>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</si>
  <si>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</si>
  <si>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</si>
  <si>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</si>
  <si>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</si>
  <si>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</si>
  <si>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</si>
  <si>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</si>
  <si>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</si>
  <si>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</si>
  <si>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</si>
  <si>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</si>
  <si>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</si>
  <si>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</si>
  <si>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</si>
  <si>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</si>
  <si>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</si>
  <si>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</si>
  <si>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</si>
  <si>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</si>
  <si>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</si>
  <si>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</si>
  <si>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</si>
  <si>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</si>
  <si>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</si>
  <si>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</si>
  <si>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</si>
  <si>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</si>
  <si>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</si>
  <si>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</si>
  <si>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</si>
  <si>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</si>
  <si>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</si>
  <si>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</si>
  <si>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</si>
  <si>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</si>
  <si>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</si>
  <si>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</si>
  <si>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</si>
  <si>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</si>
  <si>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</si>
  <si>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</si>
  <si>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</si>
  <si>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</si>
  <si>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</si>
  <si>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</si>
  <si>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</si>
  <si>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</si>
  <si>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</si>
  <si>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</si>
  <si>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</si>
  <si>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</si>
  <si>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</si>
  <si>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</si>
  <si>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</si>
  <si>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</si>
  <si>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</si>
  <si>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</si>
  <si>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</si>
  <si>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</si>
  <si>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</si>
  <si>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</si>
  <si>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</si>
  <si>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</si>
  <si>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</si>
  <si>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</si>
  <si>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</si>
  <si>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</si>
  <si>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</si>
  <si>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</si>
  <si>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</si>
  <si>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</si>
  <si>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</si>
  <si>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</si>
  <si>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</si>
  <si>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</si>
  <si>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</si>
  <si>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</si>
  <si>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</si>
  <si>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</si>
  <si>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</si>
  <si>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</si>
  <si>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</si>
  <si>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</si>
  <si>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</si>
  <si>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</si>
  <si>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</si>
  <si>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</si>
  <si>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</si>
  <si>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</si>
  <si>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</si>
  <si>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</si>
  <si>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</si>
  <si>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</si>
  <si>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</si>
  <si>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</si>
  <si>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</si>
  <si>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</si>
  <si>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</si>
  <si>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</si>
  <si>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</si>
  <si>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</si>
  <si>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</si>
  <si>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</si>
  <si>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</si>
  <si>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</si>
  <si>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</si>
  <si>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</si>
  <si>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</si>
  <si>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</si>
  <si>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</si>
  <si>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</si>
  <si>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</si>
  <si>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</si>
  <si>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</si>
  <si>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</si>
  <si>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</si>
  <si>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</si>
  <si>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</si>
  <si>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</si>
  <si>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</si>
  <si>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</si>
  <si>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</si>
  <si>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</si>
  <si>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</si>
  <si>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</si>
  <si>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</si>
  <si>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</si>
  <si>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</si>
  <si>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</si>
  <si>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</si>
  <si>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</si>
  <si>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</si>
  <si>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</si>
  <si>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</si>
  <si>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</si>
  <si>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</si>
  <si>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</si>
  <si>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</si>
  <si>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</si>
  <si>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</si>
  <si>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</si>
  <si>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</si>
  <si>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</si>
  <si>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</si>
  <si>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</si>
  <si>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</si>
  <si>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</si>
  <si>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</si>
  <si>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</si>
  <si>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</si>
  <si>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</si>
  <si>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</si>
  <si>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</si>
  <si>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</si>
  <si>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</si>
  <si>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</si>
  <si>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</si>
  <si>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</si>
  <si>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</si>
  <si>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</si>
  <si>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</si>
  <si>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</si>
  <si>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</si>
  <si>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</si>
  <si>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</si>
  <si>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</si>
  <si>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</si>
  <si>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</si>
  <si>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</si>
  <si>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</si>
  <si>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</si>
  <si>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</si>
  <si>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</si>
  <si>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</si>
  <si>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</si>
  <si>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</si>
  <si>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</si>
  <si>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</si>
  <si>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</si>
  <si>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</si>
  <si>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</si>
  <si>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</si>
  <si>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</si>
  <si>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</si>
  <si>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</si>
  <si>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</si>
  <si>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</si>
  <si>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</si>
  <si>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</si>
  <si>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</si>
  <si>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</si>
  <si>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</si>
  <si>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</si>
  <si>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</si>
  <si>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</si>
  <si>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</si>
  <si>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</si>
  <si>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</si>
  <si>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</si>
  <si>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</si>
  <si>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</si>
  <si>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</si>
  <si>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</si>
  <si>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</si>
  <si>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</si>
  <si>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</si>
  <si>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</si>
  <si>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</si>
  <si>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</si>
  <si>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</si>
  <si>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</si>
  <si>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</si>
  <si>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</si>
  <si>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</si>
  <si>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</si>
  <si>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</si>
  <si>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</si>
  <si>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</si>
  <si>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</si>
  <si>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</si>
  <si>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</si>
  <si>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</si>
  <si>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</si>
  <si>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</si>
  <si>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</si>
  <si>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</si>
  <si>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</si>
  <si>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</si>
  <si>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</si>
  <si>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</si>
  <si>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</si>
  <si>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</si>
  <si>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</si>
  <si>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</si>
  <si>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</si>
  <si>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</si>
  <si>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</si>
  <si>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</si>
  <si>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</si>
  <si>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</si>
  <si>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</si>
  <si>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</si>
  <si>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</si>
  <si>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</si>
  <si>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</si>
  <si>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</si>
  <si>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</si>
  <si>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</si>
  <si>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</si>
  <si>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</si>
  <si>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</si>
  <si>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</si>
  <si>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</si>
  <si>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</si>
  <si>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</si>
  <si>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</si>
  <si>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</si>
  <si>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</si>
  <si>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</si>
  <si>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</si>
  <si>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</si>
  <si>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</si>
  <si>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</si>
  <si>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</si>
  <si>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</si>
  <si>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</si>
  <si>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</si>
  <si>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</si>
  <si>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</si>
  <si>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</si>
  <si>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</si>
  <si>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</si>
  <si>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</si>
  <si>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</si>
  <si>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</si>
  <si>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</si>
  <si>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</si>
  <si>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</si>
  <si>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</si>
  <si>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</si>
  <si>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</si>
  <si>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</si>
  <si>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</si>
  <si>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</si>
  <si>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</si>
  <si>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</si>
  <si>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</si>
  <si>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</si>
  <si>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</si>
  <si>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</si>
  <si>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</si>
  <si>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</si>
  <si>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</si>
  <si>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</si>
  <si>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</si>
  <si>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</si>
  <si>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</si>
  <si>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</si>
  <si>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</si>
  <si>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</si>
  <si>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</si>
  <si>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</si>
  <si>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</si>
  <si>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</si>
  <si>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</si>
  <si>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</si>
  <si>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</si>
  <si>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</si>
  <si>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</si>
  <si>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</si>
  <si>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</si>
  <si>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</si>
  <si>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</si>
  <si>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</si>
  <si>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</si>
  <si>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</si>
  <si>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</si>
  <si>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</si>
  <si>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</si>
  <si>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</si>
  <si>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</si>
  <si>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</si>
  <si>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</si>
  <si>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</si>
  <si>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</si>
  <si>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</si>
  <si>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</si>
  <si>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</si>
  <si>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</si>
  <si>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</si>
  <si>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</si>
  <si>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</si>
  <si>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</si>
  <si>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</si>
  <si>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</si>
  <si>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</si>
  <si>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</si>
  <si>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</si>
  <si>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</si>
  <si>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</si>
  <si>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</si>
  <si>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</si>
  <si>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</si>
  <si>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</si>
  <si>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</si>
  <si>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</si>
  <si>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</si>
  <si>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</si>
  <si>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</si>
  <si>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</si>
  <si>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</si>
  <si>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</si>
  <si>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</si>
  <si>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</si>
  <si>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</si>
  <si>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</si>
  <si>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</si>
  <si>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</si>
  <si>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</si>
  <si>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</si>
  <si>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</si>
  <si>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</si>
  <si>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</si>
  <si>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</si>
  <si>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</si>
  <si>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</si>
  <si>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</si>
  <si>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</si>
  <si>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</si>
  <si>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</si>
  <si>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</si>
  <si>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</si>
  <si>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</si>
  <si>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</si>
  <si>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</si>
  <si>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</si>
  <si>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</si>
  <si>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</si>
  <si>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</si>
  <si>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</si>
  <si>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</si>
  <si>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</si>
  <si>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</si>
  <si>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</si>
  <si>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</si>
  <si>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</si>
  <si>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</si>
  <si>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</si>
  <si>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</si>
  <si>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</si>
  <si>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</si>
  <si>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</si>
  <si>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</si>
  <si>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</si>
  <si>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</si>
  <si>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</si>
  <si>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</si>
  <si>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</si>
  <si>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</si>
  <si>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</si>
  <si>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</si>
  <si>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</si>
  <si>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</si>
  <si>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</si>
  <si>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</si>
  <si>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</si>
  <si>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</si>
  <si>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</si>
  <si>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</si>
  <si>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</si>
  <si>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</si>
  <si>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</si>
  <si>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</si>
  <si>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</si>
  <si>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</si>
  <si>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</si>
  <si>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</si>
  <si>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</si>
  <si>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</si>
  <si>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</si>
  <si>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</si>
  <si>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</si>
  <si>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</si>
  <si>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</si>
  <si>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</si>
  <si>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</si>
  <si>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</si>
  <si>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</si>
  <si>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</si>
  <si>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</si>
  <si>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</si>
  <si>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</si>
  <si>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</si>
  <si>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</si>
  <si>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</si>
  <si>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</si>
  <si>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</si>
  <si>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</si>
  <si>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</si>
  <si>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</si>
  <si>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</si>
  <si>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</si>
  <si>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</si>
  <si>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</si>
  <si>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</si>
  <si>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</si>
  <si>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</si>
  <si>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</si>
  <si>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</si>
  <si>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</si>
  <si>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</si>
  <si>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</si>
  <si>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</si>
  <si>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</si>
  <si>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</si>
  <si>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</si>
  <si>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</si>
  <si>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</si>
  <si>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</si>
  <si>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</si>
  <si>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</si>
  <si>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</si>
  <si>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</si>
  <si>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</si>
  <si>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</si>
  <si>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</si>
  <si>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</si>
  <si>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</si>
  <si>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</si>
  <si>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</si>
  <si>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</si>
  <si>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</si>
  <si>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</si>
  <si>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</si>
  <si>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</si>
  <si>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</si>
  <si>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</si>
  <si>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</si>
  <si>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</si>
  <si>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</si>
  <si>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</si>
  <si>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</si>
  <si>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</si>
  <si>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</si>
  <si>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</si>
  <si>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</si>
  <si>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</si>
  <si>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</si>
  <si>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</si>
  <si>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</si>
  <si>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</si>
  <si>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</si>
  <si>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</si>
  <si>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</si>
  <si>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</si>
  <si>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</si>
  <si>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</si>
  <si>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</si>
  <si>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</si>
  <si>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</si>
  <si>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</si>
  <si>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</si>
  <si>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</si>
  <si>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</si>
  <si>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</si>
  <si>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</si>
  <si>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</si>
  <si>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</si>
  <si>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</si>
  <si>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</si>
  <si>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</si>
  <si>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</si>
  <si>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</si>
  <si>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</si>
  <si>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</si>
  <si>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</si>
  <si>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</si>
  <si>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</si>
  <si>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</si>
  <si>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</si>
  <si>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</si>
  <si>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</si>
  <si>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</si>
  <si>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</si>
  <si>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</si>
  <si>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</si>
  <si>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</si>
  <si>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</si>
  <si>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</si>
  <si>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</si>
  <si>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</si>
  <si>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</si>
  <si>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</si>
  <si>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</si>
  <si>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</si>
  <si>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</si>
  <si>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</si>
  <si>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</si>
  <si>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</si>
  <si>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</si>
  <si>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</si>
  <si>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</si>
  <si>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</si>
  <si>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</si>
  <si>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</si>
  <si>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</si>
  <si>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</si>
  <si>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</si>
  <si>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</si>
  <si>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</si>
  <si>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</si>
  <si>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</si>
  <si>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</si>
  <si>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</si>
  <si>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</si>
  <si>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</si>
  <si>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</si>
  <si>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</si>
  <si>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</si>
  <si>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</si>
  <si>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</si>
  <si>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</si>
  <si>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</si>
  <si>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</si>
  <si>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</si>
  <si>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</si>
  <si>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</si>
  <si>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</si>
  <si>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</si>
  <si>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</si>
  <si>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</si>
  <si>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</si>
  <si>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</si>
  <si>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</si>
  <si>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</si>
  <si>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</si>
  <si>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</si>
  <si>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</si>
  <si>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</si>
  <si>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</si>
  <si>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</si>
  <si>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</si>
  <si>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</si>
  <si>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</si>
  <si>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</si>
  <si>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</si>
  <si>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</si>
  <si>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</si>
  <si>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</si>
  <si>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</si>
  <si>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</si>
  <si>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</si>
  <si>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</si>
  <si>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</si>
  <si>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</si>
  <si>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</si>
  <si>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</si>
  <si>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</si>
  <si>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</si>
  <si>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</si>
  <si>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</si>
  <si>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</si>
  <si>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</si>
  <si>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</si>
  <si>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</si>
  <si>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</si>
  <si>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</si>
  <si>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</si>
  <si>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</si>
  <si>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</si>
  <si>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</si>
  <si>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</si>
  <si>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</si>
  <si>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</si>
  <si>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</si>
  <si>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</si>
  <si>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</si>
  <si>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</si>
  <si>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</si>
  <si>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</si>
  <si>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</si>
  <si>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</si>
  <si>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</si>
  <si>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</si>
  <si>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</si>
  <si>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</si>
  <si>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</si>
  <si>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</si>
  <si>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</si>
  <si>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</si>
  <si>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</si>
  <si>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</si>
  <si>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</si>
  <si>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</si>
  <si>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</si>
  <si>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</si>
  <si>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</si>
  <si>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</si>
  <si>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</si>
  <si>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</si>
  <si>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</si>
  <si>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</si>
  <si>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</si>
  <si>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</si>
  <si>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</si>
  <si>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</si>
  <si>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</si>
  <si>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</si>
  <si>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</si>
  <si>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</si>
  <si>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</si>
  <si>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</si>
  <si>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</si>
  <si>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</si>
  <si>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</si>
  <si>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</si>
  <si>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</si>
  <si>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</si>
  <si>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</si>
  <si>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</si>
  <si>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</si>
  <si>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</si>
  <si>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</si>
  <si>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</si>
  <si>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</si>
  <si>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</si>
  <si>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</si>
  <si>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</si>
  <si>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</si>
  <si>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</si>
  <si>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</si>
  <si>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</si>
  <si>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</si>
  <si>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</si>
  <si>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</si>
  <si>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</si>
  <si>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</si>
  <si>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</si>
  <si>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</si>
  <si>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</si>
  <si>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</si>
  <si>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</si>
  <si>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</si>
  <si>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</si>
  <si>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</si>
  <si>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</si>
  <si>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</si>
  <si>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</si>
  <si>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</si>
  <si>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</si>
  <si>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</si>
  <si>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</si>
  <si>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</si>
  <si>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</si>
  <si>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</si>
  <si>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</si>
  <si>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</si>
  <si>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</si>
  <si>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</si>
  <si>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</si>
  <si>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</si>
  <si>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</si>
  <si>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</si>
  <si>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</si>
  <si>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</si>
  <si>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</si>
  <si>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</si>
  <si>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</si>
  <si>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</si>
  <si>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</si>
  <si>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</si>
  <si>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</si>
  <si>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</si>
  <si>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</si>
  <si>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</si>
  <si>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</si>
  <si>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</si>
  <si>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</si>
  <si>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</si>
  <si>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</si>
  <si>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</si>
  <si>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</si>
  <si>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</si>
  <si>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</si>
  <si>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</si>
  <si>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</si>
  <si>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</si>
  <si>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</si>
  <si>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</si>
  <si>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</si>
  <si>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</si>
  <si>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</si>
  <si>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</si>
  <si>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</si>
  <si>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</si>
  <si>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</si>
  <si>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</si>
  <si>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</si>
  <si>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</si>
  <si>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</si>
  <si>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</si>
  <si>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</si>
  <si>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</si>
  <si>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</si>
  <si>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</si>
  <si>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</si>
  <si>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</si>
  <si>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</si>
  <si>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</si>
  <si>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</si>
  <si>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</si>
  <si>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</si>
  <si>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</si>
  <si>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</si>
  <si>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</si>
  <si>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</si>
  <si>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</si>
  <si>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</si>
  <si>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</si>
  <si>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</si>
  <si>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</si>
  <si>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</si>
  <si>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</si>
  <si>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</si>
  <si>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</si>
  <si>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</si>
  <si>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</si>
  <si>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</si>
  <si>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</si>
  <si>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</si>
  <si>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</si>
  <si>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</si>
  <si>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</si>
  <si>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</si>
  <si>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</si>
  <si>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</si>
  <si>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</si>
  <si>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</si>
  <si>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</si>
  <si>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</si>
  <si>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</si>
  <si>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</si>
  <si>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</si>
  <si>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</si>
  <si>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</si>
  <si>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</si>
  <si>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</si>
  <si>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</si>
  <si>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</si>
  <si>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</si>
  <si>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</si>
  <si>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</si>
  <si>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</si>
  <si>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</si>
  <si>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</si>
  <si>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</si>
  <si>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</si>
  <si>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</si>
  <si>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</si>
  <si>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</si>
  <si>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</si>
  <si>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</si>
  <si>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</si>
  <si>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</si>
  <si>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</si>
  <si>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</si>
  <si>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</si>
  <si>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</si>
  <si>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</si>
  <si>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</si>
  <si>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</si>
  <si>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</si>
  <si>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</si>
  <si>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</si>
  <si>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</si>
  <si>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</si>
  <si>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</si>
  <si>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</si>
  <si>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</si>
  <si>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</si>
  <si>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</si>
  <si>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</si>
  <si>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</si>
  <si>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</si>
  <si>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</si>
  <si>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</si>
  <si>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</si>
  <si>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</si>
  <si>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</si>
  <si>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</si>
  <si>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</si>
  <si>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</si>
  <si>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</si>
  <si>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</si>
  <si>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</si>
  <si>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</si>
  <si>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</si>
  <si>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</si>
  <si>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</si>
  <si>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</si>
  <si>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</si>
  <si>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</si>
  <si>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</si>
  <si>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</si>
  <si>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</si>
  <si>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</si>
  <si>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</si>
  <si>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</si>
  <si>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</si>
  <si>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</si>
  <si>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</si>
  <si>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</si>
  <si>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</si>
  <si>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</si>
  <si>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</si>
  <si>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</si>
  <si>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</si>
  <si>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</si>
  <si>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</si>
  <si>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</si>
  <si>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</si>
  <si>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</si>
  <si>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</si>
  <si>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</si>
  <si>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</si>
  <si>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</si>
  <si>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</si>
  <si>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</si>
  <si>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</si>
  <si>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</si>
  <si>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</si>
  <si>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</si>
  <si>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</si>
  <si>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</si>
  <si>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</si>
  <si>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</si>
  <si>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</si>
  <si>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</si>
  <si>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</si>
  <si>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</si>
  <si>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</si>
  <si>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</si>
  <si>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</si>
  <si>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</si>
  <si>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</si>
  <si>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</si>
  <si>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</si>
  <si>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</si>
  <si>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</si>
  <si>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</si>
  <si>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</si>
  <si>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</si>
  <si>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</si>
  <si>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</si>
  <si>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</si>
  <si>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</si>
  <si>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</si>
  <si>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</si>
  <si>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</si>
  <si>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</si>
  <si>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</si>
  <si>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</si>
  <si>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</si>
  <si>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</si>
  <si>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</si>
  <si>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</si>
  <si>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</si>
  <si>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</si>
  <si>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</si>
  <si>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</si>
  <si>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</si>
  <si>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</si>
  <si>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</si>
  <si>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</si>
  <si>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</si>
  <si>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</si>
  <si>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</si>
  <si>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</si>
  <si>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</si>
  <si>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</si>
  <si>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</si>
  <si>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</si>
  <si>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</si>
  <si>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</si>
  <si>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</si>
  <si>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</si>
  <si>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</si>
  <si>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</si>
  <si>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</si>
  <si>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</si>
  <si>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</si>
  <si>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</si>
  <si>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</si>
  <si>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</si>
  <si>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</si>
  <si>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</si>
  <si>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</si>
  <si>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</si>
  <si>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</si>
  <si>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</si>
  <si>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</si>
  <si>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</si>
  <si>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</si>
  <si>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</si>
  <si>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</si>
  <si>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</si>
  <si>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</si>
  <si>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</si>
  <si>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</si>
  <si>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</si>
  <si>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</si>
  <si>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</si>
  <si>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</si>
  <si>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</si>
  <si>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</si>
  <si>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</si>
  <si>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</si>
  <si>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</si>
  <si>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</si>
  <si>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</si>
  <si>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</si>
  <si>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</si>
  <si>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</si>
  <si>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</si>
  <si>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</si>
  <si>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</si>
  <si>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</si>
  <si>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</si>
  <si>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</si>
  <si>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</si>
  <si>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</si>
  <si>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</si>
  <si>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</si>
  <si>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</si>
  <si>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</si>
  <si>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</si>
  <si>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</si>
  <si>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</si>
  <si>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</si>
  <si>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</si>
  <si>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</si>
  <si>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</si>
  <si>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</si>
  <si>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</si>
  <si>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</si>
  <si>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</si>
  <si>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</si>
  <si>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</si>
  <si>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</si>
  <si>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</si>
  <si>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</si>
  <si>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</si>
  <si>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</si>
  <si>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</si>
  <si>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</si>
  <si>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</si>
  <si>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</si>
  <si>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</si>
  <si>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</si>
  <si>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</si>
  <si>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</si>
  <si>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</si>
  <si>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</si>
  <si>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</si>
  <si>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</si>
  <si>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</si>
  <si>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</si>
  <si>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</si>
  <si>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</si>
  <si>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</si>
  <si>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</si>
  <si>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</si>
  <si>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</si>
  <si>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</si>
  <si>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</si>
  <si>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</si>
  <si>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</si>
  <si>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</si>
  <si>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</si>
  <si>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</si>
  <si>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</si>
  <si>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</si>
  <si>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</si>
  <si>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</si>
  <si>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</si>
  <si>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</si>
  <si>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</si>
  <si>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</si>
  <si>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</si>
  <si>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</si>
  <si>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</si>
  <si>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</si>
  <si>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</si>
  <si>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</si>
  <si>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</si>
  <si>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</si>
  <si>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</si>
  <si>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</si>
  <si>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</si>
  <si>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</si>
  <si>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</si>
  <si>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</si>
  <si>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</si>
  <si>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</si>
  <si>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</si>
  <si>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</si>
  <si>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</si>
  <si>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</si>
  <si>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</si>
  <si>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</si>
  <si>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</si>
  <si>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</si>
  <si>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</si>
  <si>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</si>
  <si>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</si>
  <si>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</si>
  <si>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</si>
  <si>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</si>
  <si>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</si>
  <si>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</si>
  <si>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</si>
  <si>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</si>
  <si>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</si>
  <si>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</si>
  <si>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</si>
  <si>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</si>
  <si>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</si>
  <si>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</si>
  <si>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</si>
  <si>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</si>
  <si>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</si>
  <si>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</si>
  <si>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</si>
  <si>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</si>
  <si>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</si>
  <si>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</si>
  <si>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</si>
  <si>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</si>
  <si>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</si>
  <si>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</si>
  <si>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</si>
  <si>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</si>
  <si>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</si>
  <si>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</si>
  <si>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</si>
  <si>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</si>
  <si>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</si>
  <si>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</si>
  <si>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</si>
  <si>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</si>
  <si>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</si>
  <si>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</si>
  <si>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</si>
  <si>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</si>
  <si>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</si>
  <si>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</si>
  <si>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</si>
  <si>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</si>
  <si>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</si>
  <si>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</si>
  <si>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</si>
  <si>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</si>
  <si>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</si>
  <si>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</si>
  <si>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</si>
  <si>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</si>
  <si>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</si>
  <si>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2021-44-44001362020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</si>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</sst>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696</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241"/>
      <c r="I20" s="146" t="s">
        <v>1154</v>
      </c>
      <c r="J20" s="147" t="s">
        <v>707</v>
      </c>
      <c r="K20" s="148">
        <v>8657057040</v>
      </c>
      <c r="L20" s="149"/>
      <c r="M20" s="149">
        <v>44551</v>
      </c>
      <c r="N20" s="132">
        <f>+(M20-L20)/30</f>
        <v>1485.0333333333333</v>
      </c>
      <c r="O20" s="135"/>
      <c r="U20" s="131"/>
      <c r="V20" s="105">
        <f ca="1">NOW()</f>
        <v>44194.032067361113</v>
      </c>
      <c r="W20" s="105">
        <f ca="1">NOW()</f>
        <v>44194.032067361113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EDUCATIVA SANTA FE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2678</v>
      </c>
      <c r="E48" s="174">
        <v>42411</v>
      </c>
      <c r="F48" s="174">
        <v>42521</v>
      </c>
      <c r="G48" s="157">
        <f>IF(AND(E48&lt;&gt;"",F48&lt;&gt;""),((F48-E48)/30),"")</f>
        <v>3.6666666666666665</v>
      </c>
      <c r="H48" s="119" t="s">
        <v>2686</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2679</v>
      </c>
      <c r="E49" s="174">
        <v>42522</v>
      </c>
      <c r="F49" s="174">
        <v>42719</v>
      </c>
      <c r="G49" s="157">
        <f t="shared" ref="G49:G50" si="2">IF(AND(E49&lt;&gt;"",F49&lt;&gt;""),((F49-E49)/30),"")</f>
        <v>6.5666666666666664</v>
      </c>
      <c r="H49" s="119" t="s">
        <v>2686</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2680</v>
      </c>
      <c r="E50" s="174">
        <v>41996</v>
      </c>
      <c r="F50" s="174">
        <v>42369</v>
      </c>
      <c r="G50" s="157">
        <f t="shared" si="2"/>
        <v>12.433333333333334</v>
      </c>
      <c r="H50" s="119" t="s">
        <v>2687</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2681</v>
      </c>
      <c r="E51" s="174">
        <v>41996</v>
      </c>
      <c r="F51" s="174">
        <v>42369</v>
      </c>
      <c r="G51" s="157">
        <f t="shared" ref="G51:G107" si="3">IF(AND(E51&lt;&gt;"",F51&lt;&gt;""),((F51-E51)/30),"")</f>
        <v>12.433333333333334</v>
      </c>
      <c r="H51" s="119" t="s">
        <v>2687</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2682</v>
      </c>
      <c r="E52" s="174">
        <v>42522</v>
      </c>
      <c r="F52" s="174">
        <v>42719</v>
      </c>
      <c r="G52" s="157">
        <f t="shared" si="3"/>
        <v>6.5666666666666664</v>
      </c>
      <c r="H52" s="119" t="s">
        <v>2688</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2683</v>
      </c>
      <c r="E53" s="174">
        <v>42003</v>
      </c>
      <c r="F53" s="174">
        <v>42369</v>
      </c>
      <c r="G53" s="157">
        <f t="shared" si="3"/>
        <v>12.2</v>
      </c>
      <c r="H53" s="119" t="s">
        <v>2688</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2684</v>
      </c>
      <c r="E54" s="174">
        <v>43484</v>
      </c>
      <c r="F54" s="174">
        <v>43753</v>
      </c>
      <c r="G54" s="157">
        <f t="shared" si="3"/>
        <v>8.9666666666666668</v>
      </c>
      <c r="H54" s="119" t="s">
        <v>2689</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2685</v>
      </c>
      <c r="E55" s="174">
        <v>41246</v>
      </c>
      <c r="F55" s="174">
        <v>41851</v>
      </c>
      <c r="G55" s="157">
        <f t="shared" si="3"/>
        <v>20.166666666666668</v>
      </c>
      <c r="H55" s="119" t="s">
        <v>2689</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2690</v>
      </c>
      <c r="E114" s="142">
        <v>43887</v>
      </c>
      <c r="F114" s="142">
        <v>44196</v>
      </c>
      <c r="G114" s="157">
        <f>IF(AND(E114&lt;&gt;"",F114&lt;&gt;""),((F114-E114)/30),"")</f>
        <v>10.3</v>
      </c>
      <c r="H114" s="119" t="s">
        <v>2692</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2691</v>
      </c>
      <c r="E115" s="142">
        <v>43885</v>
      </c>
      <c r="F115" s="142">
        <v>44196</v>
      </c>
      <c r="G115" s="157">
        <f t="shared" ref="G115:G116" si="4">IF(AND(E115&lt;&gt;"",F115&lt;&gt;""),((F115-E115)/30),"")</f>
        <v>10.366666666666667</v>
      </c>
      <c r="H115" s="119" t="s">
        <v>2692</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0.01</v>
      </c>
      <c r="G179" s="162">
        <f>IF(F179&gt;0,SUM(E179+F179),"")</f>
        <v>0.03</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259711711.19999999</v>
      </c>
      <c r="F185" s="92"/>
      <c r="G185" s="93"/>
      <c r="H185" s="88"/>
      <c r="I185" s="90" t="s">
        <v>2627</v>
      </c>
      <c r="J185" s="163">
        <f>+SUM(M179:M183)</f>
        <v>0.02</v>
      </c>
      <c r="K185" s="234" t="s">
        <v>2628</v>
      </c>
      <c r="L185" s="234"/>
      <c r="M185" s="94">
        <f>+J185*(SUM(K20:K35))</f>
        <v>173141140.80000001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2693</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23" t="s">
        <v>2696</v>
      </c>
      <c r="L211" s="21"/>
      <c r="M211" s="21"/>
      <c r="N211" s="21"/>
      <c r="O211" s="8"/>
    </row>
    <row r="212" spans="1:15" x14ac:dyDescent="0.25">
      <c r="A212" s="9"/>
      <c r="B212" s="27" t="s">
        <v>2619</v>
      </c>
      <c r="C212" s="144" t="s">
        <v>2693</v>
      </c>
      <c r="D212" s="21"/>
      <c r="G212" s="27" t="s">
        <v>2621</v>
      </c>
      <c r="H212" s="145" t="s">
        <v>2695</v>
      </c>
      <c r="J212" s="27" t="s">
        <v>2623</v>
      </c>
      <c r="K212" s="144"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purl.org/dc/elements/1.1/"/>
    <ds:schemaRef ds:uri="4fb10211-09fb-4e80-9f0b-184718d5d98c"/>
    <ds:schemaRef ds:uri="a65d333d-5b59-4810-bc94-b80d9325abbc"/>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2020-11-20T15:12:35Z</cp:lastPrinted>
  <dcterms:created xsi:type="dcterms:W3CDTF">2020-10-14T21:57:42Z</dcterms:created>
  <dcterms:modified xsi:type="dcterms:W3CDTF">2020-12-29T05:48:21Z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