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codeName="ThisWorkbook"/>
  <mc:AlternateContent xmlns:mc="http://schemas.openxmlformats.org/markup-compatibility/2006">
    <mc:Choice Requires="x15">
      <x15ac:absPath xmlns:x15ac="http://schemas.microsoft.com/office/spreadsheetml/2010/11/ac" url="D:\bACKUP-2019-06-10\bACKUP-2019-06-10\Desktop\Documents\FUNDACION HUMANOS\DOCUMENTOS PARA CONTRATAR CDI Y MDF 2021\2021-47-47001102020_819004554\"/>
    </mc:Choice>
  </mc:AlternateContent>
  <xr:revisionPtr revIDLastSave="0" documentId="13_ncr:1_{FC8EA46F-4FDB-4482-8384-D61B8C57C59F}" xr6:coauthVersionLast="44"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<sst xmlns="http://schemas.openxmlformats.org/spreadsheetml/2006/main" count="3252" uniqueCount="2729">
  <si>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</si>
  <si>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</si>
  <si>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</si>
  <si>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</si>
  <si>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</si>
  <si>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</si>
  <si>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</si>
  <si>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</si>
  <si>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</si>
  <si>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</si>
  <si>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</si>
  <si>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</si>
  <si>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</si>
  <si>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</si>
  <si>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</si>
  <si>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</si>
  <si>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</si>
  <si>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</si>
  <si>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</si>
  <si>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</si>
  <si>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</si>
  <si>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</si>
  <si>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</si>
  <si>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</si>
  <si>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</si>
  <si>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</si>
  <si>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</si>
  <si>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</si>
  <si>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</si>
  <si>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</si>
  <si>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</si>
  <si>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</si>
  <si>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</si>
  <si>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</si>
  <si>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</si>
  <si>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</si>
  <si>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</si>
  <si>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</si>
  <si>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</si>
  <si>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</si>
  <si>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</si>
  <si>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</si>
  <si>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</si>
  <si>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</si>
  <si>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</si>
  <si>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</si>
  <si>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</si>
  <si>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</si>
  <si>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</si>
  <si>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</si>
  <si>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</si>
  <si>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</si>
  <si>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</si>
  <si>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</si>
  <si>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</si>
  <si>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</si>
  <si>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</si>
  <si>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</si>
  <si>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</si>
  <si>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</si>
  <si>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</si>
  <si>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</si>
  <si>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</si>
  <si>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</si>
  <si>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</si>
  <si>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</si>
  <si>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</si>
  <si>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</si>
  <si>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</si>
  <si>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</si>
  <si>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</si>
  <si>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</si>
  <si>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</si>
  <si>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</si>
  <si>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</si>
  <si>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</si>
  <si>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</si>
  <si>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</si>
  <si>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</si>
  <si>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</si>
  <si>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</si>
  <si>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</si>
  <si>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</si>
  <si>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</si>
  <si>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</si>
  <si>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</si>
  <si>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</si>
  <si>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</si>
  <si>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</si>
  <si>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</si>
  <si>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</si>
  <si>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</si>
  <si>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</si>
  <si>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</si>
  <si>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</si>
  <si>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</si>
  <si>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</si>
  <si>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</si>
  <si>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</si>
  <si>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</si>
  <si>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</si>
  <si>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</si>
  <si>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</si>
  <si>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</si>
  <si>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</si>
  <si>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</si>
  <si>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</si>
  <si>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</si>
  <si>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</si>
  <si>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</si>
  <si>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</si>
  <si>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</si>
  <si>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</si>
  <si>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</si>
  <si>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</si>
  <si>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</si>
  <si>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</si>
  <si>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</si>
  <si>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</si>
  <si>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</si>
  <si>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</si>
  <si>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</si>
  <si>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</si>
  <si>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</si>
  <si>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</si>
  <si>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</si>
  <si>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</si>
  <si>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</si>
  <si>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</si>
  <si>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</si>
  <si>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</si>
  <si>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</si>
  <si>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</si>
  <si>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</si>
  <si>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</si>
  <si>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</si>
  <si>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</si>
  <si>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</si>
  <si>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</si>
  <si>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</si>
  <si>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</si>
  <si>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</si>
  <si>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</si>
  <si>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</si>
  <si>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</si>
  <si>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</si>
  <si>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</si>
  <si>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</si>
  <si>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</si>
  <si>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</si>
  <si>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</si>
  <si>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</si>
  <si>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</si>
  <si>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</si>
  <si>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</si>
  <si>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</si>
  <si>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</si>
  <si>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</si>
  <si>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</si>
  <si>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</si>
  <si>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</si>
  <si>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</si>
  <si>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</si>
  <si>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</si>
  <si>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</si>
  <si>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</si>
  <si>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</si>
  <si>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</si>
  <si>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</si>
  <si>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</si>
  <si>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</si>
  <si>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</si>
  <si>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</si>
  <si>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</si>
  <si>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</si>
  <si>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</si>
  <si>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</si>
  <si>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</si>
  <si>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</si>
  <si>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</si>
  <si>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</si>
  <si>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</si>
  <si>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</si>
  <si>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</si>
  <si>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</si>
  <si>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</si>
  <si>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</si>
  <si>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</si>
  <si>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</si>
  <si>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</si>
  <si>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</si>
  <si>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</si>
  <si>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</si>
  <si>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</si>
  <si>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</si>
  <si>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</si>
  <si>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</si>
  <si>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</si>
  <si>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</si>
  <si>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</si>
  <si>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</si>
  <si>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</si>
  <si>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</si>
  <si>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</si>
  <si>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</si>
  <si>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</si>
  <si>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</si>
  <si>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</si>
  <si>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</si>
  <si>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</si>
  <si>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</si>
  <si>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</si>
  <si>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</si>
  <si>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</si>
  <si>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</si>
  <si>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</si>
  <si>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</si>
  <si>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</si>
  <si>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</si>
  <si>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</si>
  <si>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</si>
  <si>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</si>
  <si>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</si>
  <si>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</si>
  <si>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</si>
  <si>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</si>
  <si>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</si>
  <si>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</si>
  <si>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</si>
  <si>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</si>
  <si>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</si>
  <si>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</si>
  <si>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</si>
  <si>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</si>
  <si>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</si>
  <si>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</si>
  <si>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</si>
  <si>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</si>
  <si>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</si>
  <si>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</si>
  <si>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</si>
  <si>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</si>
  <si>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</si>
  <si>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</si>
  <si>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</si>
  <si>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</si>
  <si>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</si>
  <si>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</si>
  <si>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</si>
  <si>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</si>
  <si>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</si>
  <si>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</si>
  <si>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</si>
  <si>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</si>
  <si>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</si>
  <si>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</si>
  <si>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</si>
  <si>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</si>
  <si>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</si>
  <si>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</si>
  <si>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</si>
  <si>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</si>
  <si>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</si>
  <si>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</si>
  <si>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</si>
  <si>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</si>
  <si>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</si>
  <si>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</si>
  <si>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</si>
  <si>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</si>
  <si>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</si>
  <si>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</si>
  <si>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</si>
  <si>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</si>
  <si>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</si>
  <si>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</si>
  <si>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</si>
  <si>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</si>
  <si>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</si>
  <si>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</si>
  <si>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</si>
  <si>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</si>
  <si>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</si>
  <si>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</si>
  <si>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</si>
  <si>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</si>
  <si>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</si>
  <si>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</si>
  <si>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</si>
  <si>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</si>
  <si>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</si>
  <si>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</si>
  <si>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</si>
  <si>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</si>
  <si>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</si>
  <si>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</si>
  <si>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</si>
  <si>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</si>
  <si>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</si>
  <si>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</si>
  <si>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</si>
  <si>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</si>
  <si>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</si>
  <si>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</si>
  <si>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</si>
  <si>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</si>
  <si>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</si>
  <si>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</si>
  <si>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</si>
  <si>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</si>
  <si>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</si>
  <si>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</si>
  <si>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</si>
  <si>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</si>
  <si>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</si>
  <si>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</si>
  <si>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</si>
  <si>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</si>
  <si>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</si>
  <si>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</si>
  <si>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</si>
  <si>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</si>
  <si>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</si>
  <si>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</si>
  <si>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</si>
  <si>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</si>
  <si>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</si>
  <si>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</si>
  <si>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</si>
  <si>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</si>
  <si>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</si>
  <si>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</si>
  <si>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</si>
  <si>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</si>
  <si>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</si>
  <si>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</si>
  <si>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</si>
  <si>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</si>
  <si>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</si>
  <si>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</si>
  <si>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</si>
  <si>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</si>
  <si>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</si>
  <si>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</si>
  <si>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</si>
  <si>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</si>
  <si>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</si>
  <si>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</si>
  <si>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</si>
  <si>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</si>
  <si>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</si>
  <si>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</si>
  <si>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</si>
  <si>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</si>
  <si>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</si>
  <si>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</si>
  <si>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</si>
  <si>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</si>
  <si>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</si>
  <si>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</si>
  <si>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</si>
  <si>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</si>
  <si>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</si>
  <si>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</si>
  <si>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</si>
  <si>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</si>
  <si>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</si>
  <si>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</si>
  <si>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</si>
  <si>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</si>
  <si>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</si>
  <si>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</si>
  <si>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</si>
  <si>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</si>
  <si>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</si>
  <si>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</si>
  <si>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</si>
  <si>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</si>
  <si>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</si>
  <si>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</si>
  <si>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</si>
  <si>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</si>
  <si>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</si>
  <si>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</si>
  <si>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</si>
  <si>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</si>
  <si>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</si>
  <si>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</si>
  <si>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</si>
  <si>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</si>
  <si>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</si>
  <si>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</si>
  <si>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</si>
  <si>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</si>
  <si>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</si>
  <si>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</si>
  <si>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</si>
  <si>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</si>
  <si>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</si>
  <si>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</si>
  <si>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</si>
  <si>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</si>
  <si>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</si>
  <si>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</si>
  <si>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</si>
  <si>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</si>
  <si>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</si>
  <si>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</si>
  <si>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</si>
  <si>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</si>
  <si>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</si>
  <si>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</si>
  <si>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</si>
  <si>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</si>
  <si>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</si>
  <si>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</si>
  <si>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</si>
  <si>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</si>
  <si>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</si>
  <si>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</si>
  <si>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</si>
  <si>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</si>
  <si>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</si>
  <si>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</si>
  <si>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</si>
  <si>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</si>
  <si>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</si>
  <si>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</si>
  <si>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</si>
  <si>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</si>
  <si>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</si>
  <si>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</si>
  <si>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</si>
  <si>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</si>
  <si>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</si>
  <si>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</si>
  <si>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</si>
  <si>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</si>
  <si>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</si>
  <si>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</si>
  <si>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</si>
  <si>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</si>
  <si>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</si>
  <si>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</si>
  <si>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</si>
  <si>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</si>
  <si>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</si>
  <si>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</si>
  <si>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</si>
  <si>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</si>
  <si>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</si>
  <si>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</si>
  <si>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</si>
  <si>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</si>
  <si>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</si>
  <si>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</si>
  <si>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</si>
  <si>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</si>
  <si>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</si>
  <si>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</si>
  <si>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</si>
  <si>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</si>
  <si>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</si>
  <si>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</si>
  <si>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</si>
  <si>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</si>
  <si>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</si>
  <si>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</si>
  <si>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</si>
  <si>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</si>
  <si>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</si>
  <si>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</si>
  <si>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</si>
  <si>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</si>
  <si>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</si>
  <si>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</si>
  <si>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</si>
  <si>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</si>
  <si>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</si>
  <si>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</si>
  <si>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</si>
  <si>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</si>
  <si>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</si>
  <si>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</si>
  <si>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</si>
  <si>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</si>
  <si>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</si>
  <si>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</si>
  <si>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</si>
  <si>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</si>
  <si>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</si>
  <si>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</si>
  <si>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</si>
  <si>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</si>
  <si>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</si>
  <si>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</si>
  <si>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</si>
  <si>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</si>
  <si>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</si>
  <si>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</si>
  <si>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</si>
  <si>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</si>
  <si>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</si>
  <si>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</si>
  <si>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</si>
  <si>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</si>
  <si>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</si>
  <si>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</si>
  <si>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</si>
  <si>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</si>
  <si>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</si>
  <si>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</si>
  <si>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</si>
  <si>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</si>
  <si>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</si>
  <si>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</si>
  <si>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</si>
  <si>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</si>
  <si>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</si>
  <si>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</si>
  <si>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</si>
  <si>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</si>
  <si>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</si>
  <si>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</si>
  <si>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</si>
  <si>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</si>
  <si>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</si>
  <si>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</si>
  <si>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</si>
  <si>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</si>
  <si>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</si>
  <si>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</si>
  <si>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</si>
  <si>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</si>
  <si>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</si>
  <si>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</si>
  <si>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</si>
  <si>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</si>
  <si>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</si>
  <si>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</si>
  <si>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</si>
  <si>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</si>
  <si>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</si>
  <si>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</si>
  <si>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</si>
  <si>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</si>
  <si>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</si>
  <si>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</si>
  <si>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</si>
  <si>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</si>
  <si>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</si>
  <si>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</si>
  <si>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</si>
  <si>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</si>
  <si>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</si>
  <si>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</si>
  <si>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</si>
  <si>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</si>
  <si>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</si>
  <si>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</si>
  <si>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</si>
  <si>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</si>
  <si>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</si>
  <si>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</si>
  <si>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</si>
  <si>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</si>
  <si>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</si>
  <si>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</si>
  <si>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</si>
  <si>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</si>
  <si>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</si>
  <si>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</si>
  <si>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</si>
  <si>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</si>
  <si>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</si>
  <si>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</si>
  <si>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</si>
  <si>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</si>
  <si>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</si>
  <si>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</si>
  <si>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</si>
  <si>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</si>
  <si>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</si>
  <si>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</si>
  <si>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</si>
  <si>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</si>
  <si>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</si>
  <si>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</si>
  <si>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</si>
  <si>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</si>
  <si>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</si>
  <si>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</si>
  <si>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</si>
  <si>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</si>
  <si>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</si>
  <si>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</si>
  <si>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</si>
  <si>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</si>
  <si>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</si>
  <si>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</si>
  <si>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</si>
  <si>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</si>
  <si>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</si>
  <si>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</si>
  <si>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</si>
  <si>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</si>
  <si>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</si>
  <si>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</si>
  <si>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</si>
  <si>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</si>
  <si>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</si>
  <si>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</si>
  <si>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</si>
  <si>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</si>
  <si>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</si>
  <si>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</si>
  <si>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</si>
  <si>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</si>
  <si>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</si>
  <si>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</si>
  <si>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</si>
  <si>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</si>
  <si>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</si>
  <si>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</si>
  <si>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</si>
  <si>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</si>
  <si>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</si>
  <si>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</si>
  <si>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</si>
  <si>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</si>
  <si>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</si>
  <si>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</si>
  <si>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</si>
  <si>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</si>
  <si>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</si>
  <si>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</si>
  <si>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</si>
  <si>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</si>
  <si>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</si>
  <si>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</si>
  <si>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</si>
  <si>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</si>
  <si>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</si>
  <si>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</si>
  <si>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</si>
  <si>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</si>
  <si>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</si>
  <si>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</si>
  <si>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</si>
  <si>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</si>
  <si>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</si>
  <si>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</si>
  <si>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</si>
  <si>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</si>
  <si>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</si>
  <si>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</si>
  <si>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</si>
  <si>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</si>
  <si>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</si>
  <si>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</si>
  <si>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</si>
  <si>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</si>
  <si>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</si>
  <si>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</si>
  <si>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</si>
  <si>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</si>
  <si>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</si>
  <si>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</si>
  <si>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</si>
  <si>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</si>
  <si>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</si>
  <si>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</si>
  <si>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</si>
  <si>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</si>
  <si>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</si>
  <si>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</si>
  <si>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</si>
  <si>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</si>
  <si>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</si>
  <si>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</si>
  <si>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</si>
  <si>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</si>
  <si>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</si>
  <si>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</si>
  <si>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</si>
  <si>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</si>
  <si>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</si>
  <si>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</si>
  <si>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</si>
  <si>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</si>
  <si>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</si>
  <si>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</si>
  <si>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</si>
  <si>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</si>
  <si>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</si>
  <si>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</si>
  <si>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</si>
  <si>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</si>
  <si>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</si>
  <si>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</si>
  <si>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</si>
  <si>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</si>
  <si>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</si>
  <si>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</si>
  <si>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</si>
  <si>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</si>
  <si>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</si>
  <si>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</si>
  <si>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</si>
  <si>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</si>
  <si>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</si>
  <si>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</si>
  <si>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</si>
  <si>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</si>
  <si>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</si>
  <si>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</si>
  <si>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</si>
  <si>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</si>
  <si>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</si>
  <si>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</si>
  <si>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</si>
  <si>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</si>
  <si>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</si>
  <si>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</si>
  <si>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</si>
  <si>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</si>
  <si>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</si>
  <si>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</si>
  <si>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</si>
  <si>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</si>
  <si>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</si>
  <si>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</si>
  <si>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</si>
  <si>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</si>
  <si>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</si>
  <si>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</si>
  <si>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</si>
  <si>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</si>
  <si>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</si>
  <si>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</si>
  <si>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</si>
  <si>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</si>
  <si>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</si>
  <si>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</si>
  <si>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</si>
  <si>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</si>
  <si>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</si>
  <si>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</si>
  <si>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</si>
  <si>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</si>
  <si>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</si>
  <si>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</si>
  <si>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</si>
  <si>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</si>
  <si>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</si>
  <si>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</si>
  <si>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</si>
  <si>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</si>
  <si>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</si>
  <si>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</si>
  <si>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</si>
  <si>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</si>
  <si>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</si>
  <si>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</si>
  <si>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</si>
  <si>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</si>
  <si>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</si>
  <si>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</si>
  <si>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</si>
  <si>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</si>
  <si>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</si>
  <si>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</si>
  <si>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</si>
  <si>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</si>
  <si>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</si>
  <si>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</si>
  <si>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</si>
  <si>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</si>
  <si>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</si>
  <si>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</si>
  <si>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</si>
  <si>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</si>
  <si>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</si>
  <si>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</si>
  <si>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</si>
  <si>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</si>
  <si>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</si>
  <si>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</si>
  <si>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</si>
  <si>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</si>
  <si>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</si>
  <si>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</si>
  <si>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</si>
  <si>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</si>
  <si>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</si>
  <si>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</si>
  <si>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</si>
  <si>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</si>
  <si>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</si>
  <si>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</si>
  <si>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</si>
  <si>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</si>
  <si>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</si>
  <si>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</si>
  <si>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</si>
  <si>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</si>
  <si>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</si>
  <si>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</si>
  <si>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</si>
  <si>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</si>
  <si>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</si>
  <si>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</si>
  <si>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</si>
  <si>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</si>
  <si>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</si>
  <si>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</si>
  <si>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</si>
  <si>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</si>
  <si>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</si>
  <si>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</si>
  <si>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</si>
  <si>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</si>
  <si>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</si>
  <si>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</si>
  <si>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</si>
  <si>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</si>
  <si>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</si>
  <si>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</si>
  <si>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</si>
  <si>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</si>
  <si>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</si>
  <si>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</si>
  <si>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</si>
  <si>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</si>
  <si>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</si>
  <si>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</si>
  <si>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</si>
  <si>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</si>
  <si>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</si>
  <si>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</si>
  <si>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</si>
  <si>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</si>
  <si>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</si>
  <si>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</si>
  <si>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</si>
  <si>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</si>
  <si>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</si>
  <si>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</si>
  <si>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</si>
  <si>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</si>
  <si>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</si>
  <si>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</si>
  <si>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</si>
  <si>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</si>
  <si>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</si>
  <si>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</si>
  <si>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</si>
  <si>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</si>
  <si>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</si>
  <si>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</si>
  <si>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</si>
  <si>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</si>
  <si>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</si>
  <si>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</si>
  <si>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</si>
  <si>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</si>
  <si>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</si>
  <si>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</si>
  <si>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</si>
  <si>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</si>
  <si>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</si>
  <si>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</si>
  <si>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</si>
  <si>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</si>
  <si>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</si>
  <si>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</si>
  <si>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</si>
  <si>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</si>
  <si>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</si>
  <si>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</si>
  <si>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</si>
  <si>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</si>
  <si>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</si>
  <si>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</si>
  <si>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</si>
  <si>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</si>
  <si>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</si>
  <si>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</si>
  <si>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</si>
  <si>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</si>
  <si>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</si>
  <si>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</si>
  <si>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</si>
  <si>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</si>
  <si>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</si>
  <si>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</si>
  <si>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</si>
  <si>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</si>
  <si>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</si>
  <si>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</si>
  <si>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</si>
  <si>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</si>
  <si>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</si>
  <si>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</si>
  <si>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</si>
  <si>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</si>
  <si>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</si>
  <si>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</si>
  <si>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</si>
  <si>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</si>
  <si>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</si>
  <si>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</si>
  <si>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</si>
  <si>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</si>
  <si>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</si>
  <si>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</si>
  <si>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</si>
  <si>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</si>
  <si>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</si>
  <si>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</si>
  <si>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</si>
  <si>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</si>
  <si>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</si>
  <si>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</si>
  <si>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</si>
  <si>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</si>
  <si>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</si>
  <si>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</si>
  <si>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</si>
  <si>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</si>
  <si>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</si>
  <si>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</si>
  <si>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</si>
  <si>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</si>
  <si>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</si>
  <si>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</si>
  <si>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</si>
  <si>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</si>
  <si>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</si>
  <si>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</si>
  <si>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</si>
  <si>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</si>
  <si>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</si>
  <si>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</si>
  <si>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</si>
  <si>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</si>
  <si>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</si>
  <si>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</si>
  <si>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</si>
  <si>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</si>
  <si>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</si>
  <si>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</si>
  <si>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</si>
  <si>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</si>
  <si>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</si>
  <si>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</si>
  <si>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</si>
  <si>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</si>
  <si>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</si>
  <si>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</si>
  <si>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</si>
  <si>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</si>
  <si>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</si>
  <si>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</si>
  <si>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</si>
  <si>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</si>
  <si>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</si>
  <si>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</si>
  <si>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</si>
  <si>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</si>
  <si>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</si>
  <si>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</si>
  <si>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</si>
  <si>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</si>
  <si>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</si>
  <si>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</si>
  <si>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</si>
  <si>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</si>
  <si>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</si>
  <si>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</si>
  <si>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</si>
  <si>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</si>
  <si>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</si>
  <si>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</si>
  <si>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</si>
  <si>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</si>
  <si>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</si>
  <si>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</si>
  <si>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</si>
  <si>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</si>
  <si>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</si>
  <si>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</si>
  <si>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</si>
  <si>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</si>
  <si>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</si>
  <si>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</si>
  <si>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</si>
  <si>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</si>
  <si>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</si>
  <si>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</si>
  <si>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</si>
  <si>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</si>
  <si>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</si>
  <si>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</si>
  <si>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</si>
  <si>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</si>
  <si>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</si>
  <si>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</si>
  <si>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</si>
  <si>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</si>
  <si>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</si>
  <si>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</si>
  <si>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</si>
  <si>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</si>
  <si>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</si>
  <si>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</si>
  <si>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</si>
  <si>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</si>
  <si>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</si>
  <si>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</si>
  <si>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</si>
  <si>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</si>
  <si>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</si>
  <si>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</si>
  <si>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</si>
  <si>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</si>
  <si>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</si>
  <si>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</si>
  <si>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</si>
  <si>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</si>
  <si>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</si>
  <si>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</si>
  <si>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</si>
  <si>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</si>
  <si>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</si>
  <si>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</si>
  <si>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</si>
  <si>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</si>
  <si>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</si>
  <si>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</si>
  <si>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</si>
  <si>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</si>
  <si>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</si>
  <si>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</si>
  <si>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</si>
  <si>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</si>
  <si>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</si>
  <si>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</si>
  <si>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</si>
  <si>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</si>
  <si>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</si>
  <si>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</si>
  <si>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</si>
  <si>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</si>
  <si>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</si>
  <si>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</si>
  <si>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</si>
  <si>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</si>
  <si>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</si>
  <si>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</si>
  <si>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</si>
  <si>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</si>
  <si>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</si>
  <si>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</si>
  <si>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</si>
  <si>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</si>
  <si>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</si>
  <si>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</si>
  <si>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</si>
  <si>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</si>
  <si>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</si>
  <si>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</si>
  <si>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</si>
  <si>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</si>
  <si>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</si>
  <si>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</si>
  <si>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</si>
  <si>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</si>
  <si>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</si>
  <si>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</si>
  <si>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</si>
  <si>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</si>
  <si>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</si>
  <si>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</si>
  <si>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</si>
  <si>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</si>
  <si>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</si>
  <si>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</si>
  <si>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</si>
  <si>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</si>
  <si>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</si>
  <si>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</si>
  <si>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</si>
  <si>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</si>
  <si>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</si>
  <si>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</si>
  <si>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</si>
  <si>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</si>
  <si>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</si>
  <si>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</si>
  <si>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</si>
  <si>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</si>
  <si>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</si>
  <si>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</si>
  <si>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</si>
  <si>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</si>
  <si>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</si>
  <si>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</si>
  <si>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</si>
  <si>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</si>
  <si>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</si>
  <si>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</si>
  <si>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</si>
  <si>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</si>
  <si>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</si>
  <si>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</si>
  <si>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</si>
  <si>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</si>
  <si>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</si>
  <si>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</si>
  <si>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</si>
  <si>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</si>
  <si>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</si>
  <si>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</si>
  <si>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</si>
  <si>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</si>
  <si>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</si>
  <si>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</si>
  <si>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</si>
  <si>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</si>
  <si>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</si>
  <si>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</si>
  <si>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</si>
  <si>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</si>
  <si>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</si>
  <si>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</si>
  <si>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</si>
  <si>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</si>
  <si>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</si>
  <si>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</si>
  <si>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</si>
  <si>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</si>
  <si>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</si>
  <si>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</si>
  <si>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</si>
  <si>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</si>
  <si>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</si>
  <si>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</si>
  <si>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</si>
  <si>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</si>
  <si>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</si>
  <si>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</si>
  <si>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</si>
  <si>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</si>
  <si>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</si>
  <si>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</si>
  <si>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</si>
  <si>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</si>
  <si>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</si>
  <si>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</si>
  <si>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</si>
  <si>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</si>
  <si>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</si>
  <si>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</si>
  <si>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</si>
  <si>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</si>
  <si>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</si>
  <si>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</si>
  <si>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</si>
  <si>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</si>
  <si>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</si>
  <si>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</si>
  <si>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</si>
  <si>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</si>
  <si>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</si>
  <si>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</si>
  <si>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</si>
  <si>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</si>
  <si>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</si>
  <si>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</si>
  <si>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</si>
  <si>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</si>
  <si>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</si>
  <si>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</si>
  <si>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</si>
  <si>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</si>
  <si>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</si>
  <si>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</si>
  <si>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</si>
  <si>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</si>
  <si>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</si>
  <si>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</si>
  <si>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</si>
  <si>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</si>
  <si>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</si>
  <si>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</si>
  <si>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</si>
  <si>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</si>
  <si>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</si>
  <si>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</si>
  <si>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</si>
  <si>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</si>
  <si>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</si>
  <si>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</si>
  <si>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</si>
  <si>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</si>
  <si>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</si>
  <si>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</si>
  <si>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</si>
  <si>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</si>
  <si>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</si>
  <si>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</si>
  <si>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</si>
  <si>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</si>
  <si>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</si>
  <si>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</si>
  <si>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</si>
  <si>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</si>
  <si>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</si>
  <si>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</si>
  <si>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</si>
  <si>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</si>
  <si>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</si>
  <si>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</si>
  <si>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</si>
  <si>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</si>
  <si>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</si>
  <si>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</si>
  <si>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</si>
  <si>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</si>
  <si>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</si>
  <si>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</si>
  <si>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</si>
  <si>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</si>
  <si>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</si>
  <si>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</si>
  <si>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</si>
  <si>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</si>
  <si>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</si>
  <si>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</si>
  <si>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</si>
  <si>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</si>
  <si>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</si>
  <si>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</si>
  <si>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</si>
  <si>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</si>
  <si>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</si>
  <si>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</si>
  <si>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</si>
  <si>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</si>
  <si>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</si>
  <si>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</si>
  <si>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</si>
  <si>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</si>
  <si>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</si>
  <si>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</si>
  <si>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</si>
  <si>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</si>
  <si>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</si>
  <si>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</si>
  <si>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</si>
  <si>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</si>
  <si>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</si>
  <si>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</si>
  <si>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</si>
  <si>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</si>
  <si>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</si>
  <si>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</si>
  <si>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</si>
  <si>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</si>
  <si>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</si>
  <si>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</si>
  <si>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</si>
  <si>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</si>
  <si>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</si>
  <si>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</si>
  <si>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</si>
  <si>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</si>
  <si>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</si>
  <si>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</si>
  <si>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</si>
  <si>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</si>
  <si>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</si>
  <si>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</si>
  <si>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</si>
  <si>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</si>
  <si>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</si>
  <si>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</si>
  <si>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</si>
  <si>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</si>
  <si>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</si>
  <si>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</si>
  <si>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</si>
  <si>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</si>
  <si>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</si>
  <si>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</si>
  <si>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</si>
  <si>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</si>
  <si>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</si>
  <si>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</si>
  <si>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</si>
  <si>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</si>
  <si>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</si>
  <si>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</si>
  <si>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</si>
  <si>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</si>
  <si>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</si>
  <si>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</si>
  <si>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</si>
  <si>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</si>
  <si>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</si>
  <si>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</si>
  <si>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</si>
  <si>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</si>
  <si>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</si>
  <si>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</si>
  <si>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</si>
  <si>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</si>
  <si>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</si>
  <si>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</si>
  <si>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</si>
  <si>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</si>
  <si>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</si>
  <si>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</si>
  <si>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</si>
  <si>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</si>
  <si>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</si>
  <si>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</si>
  <si>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</si>
  <si>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</si>
  <si>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</si>
  <si>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</si>
  <si>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</si>
  <si>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</si>
  <si>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</si>
  <si>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</si>
  <si>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</si>
  <si>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</si>
  <si>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</si>
  <si>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</si>
  <si>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</si>
  <si>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</si>
  <si>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</si>
  <si>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</si>
  <si>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</si>
  <si>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</si>
  <si>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</si>
  <si>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</si>
  <si>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</si>
  <si>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</si>
  <si>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</si>
  <si>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</si>
  <si>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</si>
  <si>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</si>
  <si>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</si>
  <si>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</si>
  <si>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</si>
  <si>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</si>
  <si>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</si>
  <si>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</si>
  <si>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</si>
  <si>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</si>
  <si>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</si>
  <si>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</si>
  <si>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</si>
  <si>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</si>
  <si>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</si>
  <si>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</si>
  <si>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</si>
  <si>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</si>
  <si>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</si>
  <si>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</si>
  <si>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</si>
  <si>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</si>
  <si>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</si>
  <si>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</si>
  <si>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</si>
  <si>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</si>
  <si>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</si>
  <si>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</si>
  <si>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</si>
  <si>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</si>
  <si>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</si>
  <si>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</si>
  <si>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</si>
  <si>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</si>
  <si>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</si>
  <si>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</si>
  <si>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</si>
  <si>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</si>
  <si>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</si>
  <si>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</si>
  <si>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</si>
  <si>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</si>
  <si>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</si>
  <si>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</si>
  <si>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</si>
  <si>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</si>
  <si>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</si>
  <si>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</si>
  <si>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</si>
  <si>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</si>
  <si>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</si>
  <si>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</si>
  <si>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</si>
  <si>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</si>
  <si>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</si>
  <si>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</si>
  <si>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</si>
  <si>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</si>
  <si>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</si>
  <si>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</si>
  <si>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</si>
  <si>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</si>
  <si>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</si>
  <si>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</si>
  <si>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</si>
  <si>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</si>
  <si>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</si>
  <si>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</si>
  <si>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</si>
  <si>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</si>
  <si>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</si>
  <si>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</si>
  <si>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</si>
  <si>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</si>
  <si>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</si>
  <si>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</si>
  <si>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</si>
  <si>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</si>
  <si>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</si>
  <si>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</si>
  <si>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</si>
  <si>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</si>
  <si>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</si>
  <si>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</si>
  <si>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</si>
  <si>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</si>
  <si>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</si>
  <si>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</si>
  <si>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</si>
  <si>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</si>
  <si>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</si>
  <si>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</si>
  <si>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</si>
  <si>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</si>
  <si>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</si>
  <si>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</si>
  <si>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</si>
  <si>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</si>
  <si>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</si>
  <si>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</si>
  <si>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</si>
  <si>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</si>
  <si>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</si>
  <si>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</si>
  <si>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</si>
  <si>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</si>
  <si>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</si>
  <si>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</si>
  <si>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</si>
  <si>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</si>
  <si>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</si>
  <si>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</si>
  <si>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</si>
  <si>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</si>
  <si>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</si>
  <si>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</si>
  <si>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</si>
  <si>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</si>
  <si>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</si>
  <si>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</si>
  <si>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</si>
  <si>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</si>
  <si>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</si>
  <si>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</si>
  <si>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</si>
  <si>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</si>
  <si>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</si>
  <si>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</si>
  <si>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</si>
  <si>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</si>
  <si>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</si>
  <si>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</si>
  <si>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</si>
  <si>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</si>
  <si>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</si>
  <si>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</si>
  <si>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</si>
  <si>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</si>
  <si>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</si>
  <si>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</si>
  <si>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</si>
  <si>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</si>
  <si>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</si>
  <si>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</si>
  <si>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</si>
  <si>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</si>
  <si>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</si>
  <si>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</si>
  <si>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</si>
  <si>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</si>
  <si>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</si>
  <si>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</si>
  <si>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</si>
  <si>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</si>
  <si>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</si>
  <si>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</si>
  <si>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</si>
  <si>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</si>
  <si>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</si>
  <si>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</si>
  <si>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</si>
  <si>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</si>
  <si>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</si>
  <si>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</si>
  <si>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</si>
  <si>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</si>
  <si>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</si>
  <si>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</si>
  <si>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</si>
  <si>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</si>
  <si>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</si>
  <si>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</si>
  <si>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</si>
  <si>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</si>
  <si>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</si>
  <si>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</si>
  <si>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</si>
  <si>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</si>
  <si>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</si>
  <si>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</si>
  <si>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</si>
  <si>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</si>
  <si>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</si>
  <si>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</si>
  <si>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</si>
  <si>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</si>
  <si>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</si>
  <si>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</si>
  <si>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</si>
  <si>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</si>
  <si>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</si>
  <si>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</si>
  <si>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</si>
  <si>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</si>
  <si>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</si>
  <si>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</si>
  <si>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</si>
  <si>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</si>
  <si>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</si>
  <si>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</si>
  <si>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</si>
  <si>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</si>
  <si>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</si>
  <si>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</si>
  <si>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</si>
  <si>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</si>
  <si>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</si>
  <si>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</si>
  <si>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</si>
  <si>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</si>
  <si>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</si>
  <si>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</si>
  <si>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</si>
  <si>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</si>
  <si>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</si>
  <si>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</si>
  <si>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</si>
  <si>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</si>
  <si>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</si>
  <si>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</si>
  <si>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</si>
  <si>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</si>
  <si>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</si>
  <si>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</si>
  <si>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</si>
  <si>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</si>
  <si>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</si>
  <si>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</si>
  <si>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</si>
  <si>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</si>
  <si>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</si>
  <si>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</si>
  <si>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</si>
  <si>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</si>
  <si>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</si>
  <si>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</si>
  <si>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</si>
  <si>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</si>
  <si>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</si>
  <si>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</si>
  <si>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</si>
  <si>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</si>
  <si>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</si>
  <si>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</si>
  <si>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</si>
  <si>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</si>
  <si>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</si>
  <si>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</si>
  <si>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</si>
  <si>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</si>
  <si>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</si>
  <si>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</si>
  <si>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</si>
  <si>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</si>
  <si>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</si>
  <si>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</si>
  <si>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</si>
  <si>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</si>
  <si>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</si>
  <si>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</si>
  <si>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</si>
  <si>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</si>
  <si>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</si>
  <si>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</si>
  <si>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</si>
  <si>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</si>
  <si>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</si>
  <si>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</si>
  <si>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</si>
  <si>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</si>
  <si>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</si>
  <si>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</si>
  <si>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</si>
  <si>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</si>
  <si>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</si>
  <si>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</si>
  <si>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</si>
  <si>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</si>
  <si>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</si>
  <si>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</si>
  <si>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</si>
  <si>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</si>
  <si>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</si>
  <si>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</si>
  <si>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</si>
  <si>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</si>
  <si>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</si>
  <si>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</si>
  <si>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</si>
  <si>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</si>
  <si>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</si>
  <si>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</si>
  <si>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</si>
  <si>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</si>
  <si>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</si>
  <si>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</si>
  <si>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</si>
  <si>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</si>
  <si>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</si>
  <si>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</si>
  <si>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</si>
  <si>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</si>
  <si>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</si>
  <si>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</si>
  <si>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</si>
  <si>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</si>
  <si>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</si>
  <si>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</si>
  <si>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</si>
  <si>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</si>
  <si>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</si>
  <si>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</si>
  <si>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</si>
  <si>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</si>
  <si>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</si>
  <si>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</si>
  <si>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</si>
  <si>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</si>
  <si>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</si>
  <si>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</si>
  <si>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</si>
  <si>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</si>
  <si>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</si>
  <si>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</si>
  <si>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</si>
  <si>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</si>
  <si>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</si>
  <si>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</si>
  <si>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</si>
  <si>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</si>
  <si>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</si>
  <si>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</si>
  <si>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</si>
  <si>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</si>
  <si>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</si>
  <si>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</si>
  <si>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</si>
  <si>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</si>
  <si>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</si>
  <si>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</si>
  <si>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</si>
  <si>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</si>
  <si>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</si>
  <si>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</si>
  <si>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</si>
  <si>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</si>
  <si>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</si>
  <si>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</si>
  <si>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</si>
  <si>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</si>
  <si>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</si>
  <si>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</si>
  <si>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</si>
  <si>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</si>
  <si>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</si>
  <si>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</si>
  <si>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</si>
  <si>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</si>
  <si>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</si>
  <si>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</si>
  <si>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</si>
  <si>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</si>
  <si>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</si>
  <si>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</si>
  <si>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</si>
  <si>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</si>
  <si>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</si>
  <si>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</si>
  <si>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</si>
  <si>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</si>
  <si>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</si>
  <si>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</si>
  <si>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</si>
  <si>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</si>
  <si>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</si>
  <si>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</si>
  <si>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</si>
  <si>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</si>
  <si>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</si>
  <si>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</si>
  <si>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</si>
  <si>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</si>
  <si>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</si>
  <si>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</si>
  <si>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</si>
  <si>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</si>
  <si>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</si>
  <si>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</si>
  <si>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</si>
  <si>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</si>
  <si>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</si>
  <si>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</si>
  <si>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</si>
  <si>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</si>
  <si>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</si>
  <si>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</si>
  <si>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</si>
  <si>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</si>
  <si>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</si>
  <si>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</si>
  <si>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</si>
  <si>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</si>
  <si>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</si>
  <si>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</si>
  <si>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</si>
  <si>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</si>
  <si>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</si>
  <si>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</si>
  <si>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</si>
  <si>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</si>
  <si>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</si>
  <si>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</si>
  <si>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</si>
  <si>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</si>
  <si>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</si>
  <si>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</si>
  <si>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</si>
  <si>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</si>
  <si>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</si>
  <si>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</si>
  <si>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</si>
  <si>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</si>
  <si>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</si>
  <si>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</si>
  <si>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</si>
  <si>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</si>
  <si>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</si>
  <si>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</si>
  <si>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</si>
  <si>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</si>
  <si>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</si>
  <si>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</si>
  <si>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</si>
  <si>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</si>
  <si>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</si>
  <si>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</si>
  <si>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</si>
  <si>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</si>
  <si>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</si>
  <si>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</si>
  <si>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</si>
  <si>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</si>
  <si>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</si>
  <si>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</si>
  <si>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</si>
  <si>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</si>
  <si>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</si>
  <si>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</si>
  <si>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</si>
  <si>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</si>
  <si>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</si>
  <si>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</si>
  <si>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</si>
  <si>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</si>
  <si>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</si>
  <si>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</si>
  <si>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</si>
  <si>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</si>
  <si>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</si>
  <si>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</si>
  <si>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</si>
  <si>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</si>
  <si>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</si>
  <si>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</si>
  <si>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</si>
  <si>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</si>
  <si>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</si>
  <si>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</si>
  <si>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</si>
  <si>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</si>
  <si>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</si>
  <si>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</si>
  <si>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</si>
  <si>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</si>
  <si>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</si>
  <si>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</si>
  <si>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</si>
  <si>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</si>
  <si>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</si>
  <si>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</si>
  <si>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</si>
  <si>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</si>
  <si>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</si>
  <si>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</si>
  <si>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</si>
  <si>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</si>
  <si>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</si>
  <si>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</si>
  <si>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</si>
  <si>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</si>
  <si>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</si>
  <si>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</si>
  <si>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</si>
  <si>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</si>
  <si>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</si>
  <si>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</si>
  <si>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</si>
  <si>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</si>
  <si>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</si>
  <si>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</si>
  <si>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</si>
  <si>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</si>
  <si>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</si>
  <si>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</si>
  <si>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</si>
  <si>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</si>
  <si>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</si>
  <si>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</si>
  <si>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</si>
  <si>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</si>
  <si>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</si>
  <si>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</si>
  <si>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</si>
  <si>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</si>
  <si>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</si>
  <si>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</si>
  <si>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</si>
  <si>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</si>
  <si>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</si>
  <si>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</si>
  <si>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</si>
  <si>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</si>
  <si>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</si>
  <si>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</si>
  <si>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</si>
  <si>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</si>
  <si>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</si>
  <si>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</si>
  <si>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</si>
  <si>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</si>
  <si>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</si>
  <si>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</si>
  <si>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</si>
  <si>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</si>
  <si>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</si>
  <si>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</si>
  <si>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</si>
  <si>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</si>
  <si>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</si>
  <si>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</si>
  <si>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</si>
  <si>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</si>
  <si>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</si>
  <si>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</si>
  <si>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</si>
  <si>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</si>
  <si>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</si>
  <si>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</si>
  <si>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</si>
  <si>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</si>
  <si>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</si>
  <si>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</si>
  <si>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</si>
  <si>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</si>
  <si>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</si>
  <si>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</si>
  <si>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</si>
  <si>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</si>
  <si>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</si>
  <si>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</si>
  <si>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</si>
  <si>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</si>
  <si>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</si>
  <si>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</si>
  <si>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</si>
  <si>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</si>
  <si>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</si>
  <si>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</si>
  <si>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</si>
  <si>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</si>
  <si>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</si>
  <si>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</si>
  <si>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</si>
  <si>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</si>
  <si>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</si>
  <si>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</si>
  <si>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</si>
  <si>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</si>
  <si>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</si>
  <si>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</si>
  <si>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</si>
  <si>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</si>
  <si>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</si>
  <si>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</si>
  <si>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</si>
  <si>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</si>
  <si>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</si>
  <si>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</si>
  <si>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</si>
  <si>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</si>
  <si>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</si>
  <si>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</si>
  <si>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</si>
  <si>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</si>
  <si>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</si>
  <si>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</si>
  <si>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</si>
  <si>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</si>
  <si>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</si>
  <si>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</si>
  <si>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</si>
  <si>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</si>
  <si>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</si>
  <si>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</si>
  <si>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</si>
  <si>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</si>
  <si>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</si>
  <si>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</si>
  <si>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</si>
  <si>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</si>
  <si>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</si>
  <si>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</si>
  <si>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</si>
  <si>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</si>
  <si>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</si>
  <si>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</si>
  <si>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</si>
  <si>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</si>
  <si>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</si>
  <si>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</si>
  <si>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</si>
  <si>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</si>
  <si>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</si>
  <si>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</si>
  <si>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</si>
  <si>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</si>
  <si>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</si>
  <si>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</si>
  <si>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</si>
  <si>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</si>
  <si>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</si>
  <si>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</si>
  <si>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</si>
  <si>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</si>
  <si>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</si>
  <si>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</si>
  <si>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</si>
  <si>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</si>
  <si>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</si>
  <si>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</si>
  <si>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</si>
  <si>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</si>
  <si>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</si>
  <si>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</si>
  <si>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</si>
  <si>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</si>
  <si>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</si>
  <si>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</si>
  <si>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</si>
  <si>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</si>
  <si>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</si>
  <si>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</si>
  <si>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</si>
  <si>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</si>
  <si>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</si>
  <si>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</si>
  <si>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</si>
  <si>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</si>
  <si>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</si>
  <si>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</si>
  <si>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</si>
  <si>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</si>
  <si>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</si>
  <si>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</si>
  <si>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</si>
  <si>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</si>
  <si>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</si>
  <si>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</si>
  <si>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</si>
  <si>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</si>
  <si>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</si>
  <si>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</si>
  <si>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</si>
  <si>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</si>
  <si>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</si>
  <si>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</si>
  <si>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</si>
  <si>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</si>
  <si>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</si>
  <si>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</si>
  <si>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</si>
  <si>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</si>
  <si>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</si>
  <si>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</si>
  <si>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</si>
  <si>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</si>
  <si>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</si>
  <si>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</si>
  <si>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</si>
  <si>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</si>
  <si>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</si>
  <si>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</si>
  <si>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</si>
  <si>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</si>
  <si>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</si>
  <si>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</si>
  <si>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</si>
  <si>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</si>
  <si>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</si>
  <si>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</si>
  <si>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</si>
  <si>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</si>
  <si>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</si>
  <si>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</si>
  <si>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</si>
  <si>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</si>
  <si>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</si>
  <si>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</si>
  <si>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</si>
  <si>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</si>
  <si>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</si>
  <si>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</si>
  <si>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</si>
  <si>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</si>
  <si>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</si>
  <si>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</si>
  <si>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</si>
  <si>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</si>
  <si>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</si>
  <si>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</si>
  <si>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</si>
  <si>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</si>
  <si>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</si>
  <si>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</si>
  <si>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</si>
  <si>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</si>
  <si>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</si>
  <si>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</si>
  <si>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</si>
  <si>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</si>
  <si>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</si>
  <si>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</si>
  <si>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</si>
  <si>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</si>
  <si>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</si>
  <si>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</si>
  <si>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</si>
  <si>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</si>
  <si>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</si>
  <si>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</si>
  <si>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</si>
  <si>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</si>
  <si>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</si>
  <si>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</si>
  <si>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</si>
  <si>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</si>
  <si>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</si>
  <si>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</si>
  <si>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</si>
  <si>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</si>
  <si>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</si>
  <si>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</si>
  <si>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</si>
  <si>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</si>
  <si>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</si>
  <si>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</si>
  <si>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</si>
  <si>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</si>
  <si>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</si>
  <si>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</si>
  <si>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</si>
  <si>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</si>
  <si>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</si>
  <si>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</si>
  <si>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</si>
  <si>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</si>
  <si>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</si>
  <si>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</si>
  <si>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</si>
  <si>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</si>
  <si>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</si>
  <si>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</si>
  <si>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</si>
  <si>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</si>
  <si>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</si>
  <si>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</si>
  <si>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</si>
  <si>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</si>
  <si>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</si>
  <si>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</si>
  <si>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</si>
  <si>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</si>
  <si>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</si>
  <si>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</si>
  <si>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</si>
  <si>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</si>
  <si>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</si>
  <si>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</si>
  <si>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</si>
  <si>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</si>
  <si>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</si>
  <si>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</si>
  <si>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</si>
  <si>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</si>
  <si>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</si>
  <si>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</si>
  <si>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</si>
  <si>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</si>
  <si>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</si>
  <si>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</si>
  <si>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</si>
  <si>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</si>
  <si>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</si>
  <si>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</si>
  <si>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</si>
  <si>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</si>
  <si>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</si>
  <si>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</si>
  <si>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</si>
  <si>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</si>
  <si>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</si>
  <si>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</si>
  <si>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</si>
  <si>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</si>
  <si>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</si>
  <si>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</si>
  <si>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</si>
  <si>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</si>
  <si>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</si>
  <si>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</si>
  <si>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</si>
  <si>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</si>
  <si>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</si>
  <si>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</si>
  <si>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</si>
  <si>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</si>
  <si>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</si>
  <si>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</si>
  <si>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</si>
  <si>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</si>
  <si>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</si>
  <si>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</si>
  <si>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</si>
  <si>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</si>
  <si>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</si>
  <si>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</si>
  <si>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</si>
  <si>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</si>
  <si>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</si>
  <si>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</si>
  <si>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</si>
  <si>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</si>
  <si>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</si>
  <si>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</si>
  <si>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</si>
  <si>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</si>
  <si>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</si>
  <si>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</si>
  <si>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</si>
  <si>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</si>
  <si>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</si>
  <si>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</si>
  <si>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</si>
  <si>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</si>
  <si>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</si>
  <si>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</si>
  <si>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</si>
  <si>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</si>
  <si>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</si>
  <si>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</si>
  <si>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</si>
  <si>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</si>
  <si>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</si>
  <si>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</si>
  <si>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</si>
  <si>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</si>
  <si>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</si>
  <si>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</si>
  <si>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</si>
  <si>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</si>
  <si>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</si>
  <si>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</si>
  <si>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</si>
  <si>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</si>
  <si>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</si>
  <si>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</si>
  <si>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</si>
  <si>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</si>
  <si>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</si>
  <si>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</si>
  <si>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</si>
  <si>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</si>
  <si>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</si>
  <si>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</si>
  <si>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</si>
  <si>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</si>
  <si>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</si>
  <si>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</si>
  <si>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</si>
  <si>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</si>
  <si>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</si>
  <si>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</si>
  <si>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</si>
  <si>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</si>
  <si>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</si>
  <si>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</si>
  <si>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</si>
  <si>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</si>
  <si>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</si>
  <si>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</si>
  <si>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</si>
  <si>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</si>
  <si>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</si>
  <si>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</si>
  <si>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</si>
  <si>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</si>
  <si>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</si>
  <si>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</si>
  <si>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</si>
  <si>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</si>
  <si>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</si>
  <si>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</si>
  <si>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</si>
  <si>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</si>
  <si>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</si>
  <si>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</si>
  <si>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</si>
  <si>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</si>
  <si>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</si>
  <si>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</si>
  <si>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</si>
  <si>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</si>
  <si>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</si>
  <si>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</si>
  <si>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</si>
  <si>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</si>
  <si>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</si>
  <si>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</si>
  <si>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</si>
  <si>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</si>
  <si>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</si>
  <si>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</si>
  <si>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</si>
  <si>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</si>
  <si>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</si>
  <si>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</si>
  <si>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</si>
  <si>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</si>
  <si>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</si>
  <si>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</si>
  <si>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</si>
  <si>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</si>
  <si>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</si>
  <si>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</si>
  <si>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</si>
  <si>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</si>
  <si>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</si>
  <si>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</si>
  <si>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</si>
  <si>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</si>
  <si>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</si>
  <si>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</si>
  <si>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</si>
  <si>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</si>
  <si>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</si>
  <si>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</si>
  <si>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</si>
  <si>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</si>
  <si>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</si>
  <si>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</si>
  <si>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</si>
  <si>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</si>
  <si>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</si>
  <si>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</si>
  <si>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</si>
  <si>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</si>
  <si>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</si>
  <si>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</si>
  <si>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</si>
  <si>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</si>
  <si>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</si>
  <si>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</si>
  <si>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</si>
  <si>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</si>
  <si>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</si>
  <si>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</si>
  <si>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</si>
  <si>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</si>
  <si>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</si>
  <si>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</si>
  <si>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</si>
  <si>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</si>
  <si>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</si>
  <si>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</si>
  <si>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</si>
  <si>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</si>
  <si>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</si>
  <si>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</si>
  <si>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</si>
  <si>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</si>
  <si>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</si>
  <si>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</si>
  <si>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</si>
  <si>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</si>
  <si>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</si>
  <si>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</si>
  <si>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</si>
  <si>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</si>
  <si>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</si>
  <si>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</si>
  <si>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</si>
  <si>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</si>
  <si>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</si>
  <si>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</si>
  <si>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</si>
  <si>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</si>
  <si>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</si>
  <si>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</si>
  <si>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</si>
  <si>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</si>
  <si>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</si>
  <si>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</si>
  <si>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</si>
  <si>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</si>
  <si>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</si>
  <si>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</si>
  <si>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</si>
  <si>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</si>
  <si>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</si>
  <si>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</si>
  <si>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</si>
  <si>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</si>
  <si>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</si>
  <si>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</si>
  <si>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</si>
  <si>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</si>
  <si>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</si>
  <si>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</si>
  <si>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</si>
  <si>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</si>
  <si>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</si>
  <si>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</si>
  <si>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</si>
  <si>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</si>
  <si>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</si>
  <si>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</si>
  <si>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</si>
  <si>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</si>
  <si>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</si>
  <si>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</si>
  <si>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</si>
  <si>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</si>
  <si>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</si>
  <si>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</si>
  <si>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</si>
  <si>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</si>
  <si>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</si>
  <si>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</si>
  <si>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</si>
  <si>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</si>
  <si>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</si>
  <si>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</si>
  <si>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</si>
  <si>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</si>
  <si>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</si>
  <si>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</si>
  <si>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</si>
  <si>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</si>
  <si>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</si>
  <si>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</si>
  <si>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</si>
  <si>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</si>
  <si>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</si>
  <si>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</si>
  <si>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</si>
  <si>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</si>
  <si>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</si>
  <si>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</si>
  <si>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</si>
  <si>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</si>
  <si>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</si>
  <si>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</si>
  <si>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</si>
  <si>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</si>
  <si>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</si>
  <si>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</si>
  <si>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</si>
  <si>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</si>
  <si>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</si>
  <si>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</si>
  <si>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</si>
  <si>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</si>
  <si>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</si>
  <si>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</si>
  <si>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</si>
  <si>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</si>
  <si>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</si>
  <si>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</si>
  <si>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</si>
  <si>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</si>
  <si>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</si>
  <si>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</si>
  <si>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</si>
  <si>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</si>
  <si>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</si>
  <si>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</si>
  <si>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</si>
  <si>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</si>
  <si>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</si>
  <si>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</si>
  <si>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</si>
  <si>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</si>
  <si>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</si>
  <si>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</si>
  <si>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</si>
  <si>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</si>
  <si>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</si>
  <si>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</si>
  <si>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</si>
  <si>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</si>
  <si>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</si>
  <si>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</si>
  <si>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</si>
  <si>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</si>
  <si>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</si>
  <si>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</si>
  <si>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</si>
  <si>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</si>
  <si>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</si>
  <si>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</si>
  <si>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</si>
  <si>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</si>
  <si>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</si>
  <si>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</si>
  <si>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</si>
  <si>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</si>
  <si>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</si>
  <si>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</si>
  <si>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</si>
  <si>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</si>
  <si>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</si>
  <si>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</si>
  <si>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</si>
  <si>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</si>
  <si>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</si>
  <si>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</si>
  <si>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</si>
  <si>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</si>
  <si>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</si>
  <si>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</si>
  <si>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</si>
  <si>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</si>
  <si>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</si>
  <si>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</si>
  <si>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</si>
  <si>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</si>
  <si>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</si>
  <si>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</si>
  <si>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</si>
  <si>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</si>
  <si>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</si>
  <si>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</si>
  <si>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</si>
  <si>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</si>
  <si>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</si>
  <si>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</si>
  <si>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</si>
  <si>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</si>
  <si>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</si>
  <si>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</si>
  <si>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</si>
  <si>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</si>
  <si>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</si>
  <si>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</si>
  <si>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</si>
  <si>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</si>
  <si>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</si>
  <si>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</si>
  <si>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</si>
  <si>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</si>
  <si>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</si>
  <si>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</si>
  <si>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</si>
  <si>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</si>
  <si>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</si>
  <si>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</si>
  <si>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</si>
  <si>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</si>
  <si>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</si>
  <si>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</si>
  <si>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</si>
  <si>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</si>
  <si>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</si>
  <si>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</si>
  <si>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</si>
  <si>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</si>
  <si>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</si>
  <si>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</si>
  <si>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</si>
  <si>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</si>
  <si>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</si>
  <si>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</si>
  <si>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</si>
  <si>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</si>
  <si>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</si>
  <si>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</si>
  <si>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</si>
  <si>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</si>
  <si>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</si>
  <si>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</si>
  <si>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</si>
  <si>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</si>
  <si>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</si>
  <si>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</si>
  <si>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</si>
  <si>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</si>
  <si>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</si>
  <si>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</si>
  <si>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</si>
  <si>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</si>
  <si>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</si>
  <si>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</si>
  <si>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</si>
  <si>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</si>
  <si>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</si>
  <si>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</si>
  <si>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</si>
  <si>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</si>
  <si>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</si>
  <si>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</si>
  <si>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</si>
  <si>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</si>
  <si>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</si>
  <si>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</si>
  <si>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</si>
  <si>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</si>
  <si>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</si>
  <si>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</si>
  <si>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</si>
  <si>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</si>
  <si>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</si>
  <si>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</si>
  <si>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</si>
  <si>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</si>
  <si>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</si>
  <si>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</si>
  <si>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</si>
  <si>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</si>
  <si>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</si>
  <si>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</si>
  <si>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</si>
  <si>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</si>
  <si>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</si>
  <si>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</si>
  <si>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</si>
  <si>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</si>
  <si>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</si>
  <si>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</si>
  <si>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</si>
  <si>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</si>
  <si>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</si>
  <si>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</si>
  <si>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</si>
  <si>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</si>
  <si>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</si>
  <si>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</si>
  <si>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</si>
  <si>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</si>
  <si>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</si>
  <si>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</si>
  <si>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</si>
  <si>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</si>
  <si>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</si>
  <si>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</si>
  <si>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</si>
  <si>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</si>
  <si>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</si>
  <si>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</si>
  <si>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</si>
  <si>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</si>
  <si>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</si>
  <si>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</si>
  <si>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</si>
  <si>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</si>
  <si>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</si>
  <si>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</si>
  <si>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</si>
  <si>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</si>
  <si>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</si>
  <si>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</si>
  <si>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</si>
  <si>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</si>
  <si>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</si>
  <si>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</si>
  <si>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</si>
  <si>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</si>
  <si>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</si>
  <si>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</si>
  <si>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</si>
  <si>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</si>
  <si>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</si>
  <si>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</si>
  <si>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</si>
  <si>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</si>
  <si>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</si>
  <si>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</si>
  <si>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</si>
  <si>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</si>
  <si>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</si>
  <si>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</si>
  <si>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</si>
  <si>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</si>
  <si>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</si>
  <si>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</si>
  <si>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</si>
  <si>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</si>
  <si>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</si>
  <si>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</si>
  <si>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</si>
  <si>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</si>
  <si>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</si>
  <si>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</si>
  <si>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</si>
  <si>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</si>
  <si>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</si>
  <si>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</si>
  <si>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</si>
  <si>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</si>
  <si>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</si>
  <si>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</si>
  <si>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</si>
  <si>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</si>
  <si>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</si>
  <si>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</si>
  <si>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REGIONAL MAGDALENA</t>
  </si>
  <si>
    <t>284-16-12-2018</t>
  </si>
  <si>
    <t>132-23-02-2018</t>
  </si>
  <si>
    <t>375-22-10/2016</t>
  </si>
  <si>
    <t>143-29-01/2016</t>
  </si>
  <si>
    <t>082-26-01-2016</t>
  </si>
  <si>
    <t>081-26-01-2016</t>
  </si>
  <si>
    <t>080-26-01-2016</t>
  </si>
  <si>
    <t>289-02/10-2015</t>
  </si>
  <si>
    <t>096-29-01-2015</t>
  </si>
  <si>
    <t>024-28-01-2015</t>
  </si>
  <si>
    <t>023-28-01-2015</t>
  </si>
  <si>
    <t>022-28-01-2015</t>
  </si>
  <si>
    <t>167-23-01-2014</t>
  </si>
  <si>
    <t>83-24-01-2013</t>
  </si>
  <si>
    <t>309-30-11-2012</t>
  </si>
  <si>
    <t>239-29/08/2013</t>
  </si>
  <si>
    <t>050-13/01/2012</t>
  </si>
  <si>
    <t>003-13/01/2012</t>
  </si>
  <si>
    <t>09-14-01-2011</t>
  </si>
  <si>
    <t>034-27-01-2010</t>
  </si>
  <si>
    <t>020-26-01-2009</t>
  </si>
  <si>
    <t>003-02-01-2008</t>
  </si>
  <si>
    <t>003-02-01-2007</t>
  </si>
  <si>
    <t>021-02/01/2006</t>
  </si>
  <si>
    <t xml:space="preserve">Prestar los servicios  HOGARES COMUNITARIOS DE BIENESTAR FAMILIAR de conformidad con las directrices, lineamienos  y parametros  establecidos por el ICBF  en  armonia con la politica de estado para el desarrollo  integral a la primera infancia de Cero a Siempre </t>
  </si>
  <si>
    <t>Prestar el servicio de atenciion de niñas y niños en el marco de la polita de estado para el desarrollo integral de la primera Infancia de Cero A siempre de conformidad con las directrices y parametros establecidos por el ICBF para el servicio Hogares Comunitarios De Bienestar Familiar.</t>
  </si>
  <si>
    <t>Atender a la priera infania en el  marco de la estrategia   de Cero a siempre especifiamente a los niños  y niñas menores de  cinco (5) años  de familias en situacion de vulnerabilidad de conformidad con las directrices, lineamientos y parametros establecidos por el ICBF, en las siguientes formas de atencion:  Hogares Comunitarios de Bienetar Tradicionales, familiares, multiples, agrupados, empresariales, jardines sociales, fami, y hogares comunitarios integrales,</t>
  </si>
  <si>
    <t>Atender a la priera infania en el  marco de la estrategia   de Cero a siempre especifiamente a los niños  y niñas menores de  cinco (5) años  de familias en situacion de vulnerabilidad de conformidad con las directrices, lineamientos y parametros establecidos por el ICBF,ntre las partes derivadas de la entrega de aportes del ICBF  a la entidad  administradora de  servicio en la modalidad  de Hogares Comunitarios de Bienestar  en las siguientes formas de atencion:familiares, multiples, grupales, empresariales, jardines sociales y en la modalidad Fami,</t>
  </si>
  <si>
    <t>prestar el servicio de atenciion, educacion inicial  y cuidado a niños y niñas  menores de  cinco años, o hasta  su ingreso al grado de transicion con el  fin  de promover el desarrollo integral de la primera infancia con calidad de conformidad con los lineamientos, manual operativo,directrices, parametros y estandares establecidos por el ICBF,  en el marco de la estrategia de de atencio integal de  CEro  Siempre, asi como  regular las relaciones entre la parte derivadas de la entrega de aporte del ICBF  a la entidad administradora del Servicio, para  que esta asuma con su personal  y bajo su exclusiva responsabilidad dicha atencion.</t>
  </si>
  <si>
    <t>atender  a niños  y niñas menores de cinco años , o hasta su ingreso al grado de transicion y mujeres gestantes,  y en periodo de lactancia en los servicios de educacion inicialy cuidado, con el fin de promover el desarrollo integral de  la primera infancia con calidad, de conformidad con los lineamientos, las directrices, y parametros establecidos por el  ICBF</t>
  </si>
  <si>
    <t>Atender  a la primera infancia en el marco de la estrategi  de Cero a simepre  de  conformidad con las directrices, lineamientos y parametros establecidos por el ICBF, asi como regular la relacion entre la partes derivadas de la entrega de aportes del ICBF a la entidad administradora de servicio para que este asuma con su personal y bajo su exclusiva responsabilidad dicha atencion.</t>
  </si>
  <si>
    <t>tender a la primera infancia en el marco de la estrategia de cero a siempre especificamente a los niño  y niñas  menores  de cinco  (5) años  de familias en situacion de vulmerabiliddad de  conformidad con las directrices, lineamientos establecidos por el ICBF  asi como  regular las relaciones entre los padres  derivadas de la entrega de aportes   del ICBF a la  entidad administradora del servicio en la modalidad de  hogares  Comunitarios de bienestar en las siguientes formas de atencion; familiares y en la  modalidad FAMI,</t>
  </si>
  <si>
    <t>Brindar atención  a la primera infanciam, niños y niñas menores de cinco años, de familias con  vulnerabilidad economica, social cultural, nutricional y psicoafectiva, atraves de los hogares comunitarias de bienestar modalidad; 0-5  años en las siguientes formas de atencion familiares, multiples,  grupales y empresariales y en la modalidad fami, de conformidad con los lineamientos y estandares  y directrices que el ICBF expida para las mismas.</t>
  </si>
  <si>
    <t>atender a la priera infania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responsabilidad  dicha atencion.</t>
  </si>
  <si>
    <t>Brindar atención integral a niños y niñas entre los seis (6) meses y menores a cinco años (5) de edad, con vulnerabilidad económica y social, prioritariamente a quienes por razones de trabajo de sus padres o adulto responsable de su cuidad permanecen solos temporalmente y a los hijos de familias en situación de desplazamiento</t>
  </si>
  <si>
    <t>brindar aatencion a la primera infancia niños y niñas menores de cinco  (5)  de familia con vulnerabilidad economica, social, cultural, nutricional, psicoafectiva, atravez  de los hogares comunitarios de bienestar modalidad:0,5 años en las siguientes formas de atencion; familiares, multiples, grupales y empresariales, prioritariamente en situacion de desplazamiento y en modalidad fami, apoyar a las familias en desarrollo con mujeres gestantes,  madres lactantes  y niños  y niñas menores de  2 años  que se encuentren en vulnerabilidad  psicoafectiva, nutricional, economica y social, prioritariamente en situaciones de desplazamiento.</t>
  </si>
  <si>
    <t xml:space="preserve">Brindar atención integral a niños y niñas entre los seis (6) meses y menores a cinco años (5) de edad, con vulnerabilidad económica y social, prioritariamente a quienes por razones de trabajo de sus padres o adulto responsable de su cuidad permanecen solos temporalmente y a los hijos de familias en situación de desplazamiento.
</t>
  </si>
  <si>
    <t xml:space="preserve">Brindar atención integral a niños y niñas entre los seis (6) meses y hasta cinco años y  11 meses  (11) de edad, con vulnerabilidad económica y social, prioritariamente a quienes por razones de trabajo de sus padres o adulto responsable de su cuidad permanecen solos temporalmente y a los hijos de familias en situación de desplazamiento.
</t>
  </si>
  <si>
    <t xml:space="preserve">brindar aatnecion en niños y niñas entre 6 neses  y hasta seis años de edad en hogar infantil dando  prioridad  a los niños y niñas pertenecientes a los niveles   1 y 2 del sisben, </t>
  </si>
  <si>
    <t xml:space="preserve">brindar atencion a niños y niñas entre 6 meses  y hasta seis años de edad en hogares infantil dando prioridad a lo nños y niñas  perteneciente  a los niveles 1 y 2  del sisben </t>
  </si>
  <si>
    <t>MARTA ROCIO CONDE ARIAS</t>
  </si>
  <si>
    <t>CALLE 22 NO 19B 62 PORVENIR</t>
  </si>
  <si>
    <t>300237466</t>
  </si>
  <si>
    <t>CALLE 22 NO 19B 62</t>
  </si>
  <si>
    <t>fundacionhumanos1@hotmail.com</t>
  </si>
  <si>
    <t>306</t>
  </si>
  <si>
    <t>307</t>
  </si>
  <si>
    <t>309</t>
  </si>
  <si>
    <t xml:space="preserve">	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</si>
  <si>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</si>
  <si>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</si>
  <si>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2021-47-47001102020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</si>
</sst>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63" zoomScale="85" zoomScaleNormal="85"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2728</v>
      </c>
      <c r="D15" s="35"/>
      <c r="E15" s="35"/>
      <c r="F15" s="5"/>
      <c r="G15" s="32" t="s">
        <v>1168</v>
      </c>
      <c r="H15" s="103" t="s">
        <v>711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819004554</v>
      </c>
      <c r="C20" s="5"/>
      <c r="D20" s="73"/>
      <c r="E20" s="5"/>
      <c r="F20" s="5"/>
      <c r="G20" s="5"/>
      <c r="H20" s="243"/>
      <c r="I20" s="149" t="s">
        <v>711</v>
      </c>
      <c r="J20" s="150" t="s">
        <v>713</v>
      </c>
      <c r="K20" s="151">
        <v>893940500</v>
      </c>
      <c r="L20" s="152">
        <v>44188</v>
      </c>
      <c r="M20" s="152">
        <v>44561</v>
      </c>
      <c r="N20" s="135">
        <f>+(M20-L20)/30</f>
        <v>12.433333333333334</v>
      </c>
      <c r="O20" s="138"/>
      <c r="U20" s="134"/>
      <c r="V20" s="105">
        <f ca="1">NOW()</f>
        <v>44188.667672916665</v>
      </c>
      <c r="W20" s="105">
        <f ca="1">NOW()</f>
        <v>44188.667672916665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HUMANOS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2727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43450</v>
      </c>
      <c r="F48" s="145">
        <v>43890</v>
      </c>
      <c r="G48" s="160">
        <f>IF(AND(E48&lt;&gt;"",F48&lt;&gt;""),((F48-E48)/30),"")</f>
        <v>14.666666666666666</v>
      </c>
      <c r="H48" s="114" t="s">
        <v>2701</v>
      </c>
      <c r="I48" s="113" t="s">
        <v>711</v>
      </c>
      <c r="J48" s="113" t="s">
        <v>713</v>
      </c>
      <c r="K48" s="116">
        <v>3003785045</v>
      </c>
      <c r="L48" s="115" t="s">
        <v>1148</v>
      </c>
      <c r="M48" s="117"/>
      <c r="N48" s="115" t="s">
        <v>27</v>
      </c>
      <c r="O48" s="115" t="s">
        <v>26</v>
      </c>
      <c r="P48" s="78"/>
    </row>
    <row r="49" spans="1:16" s="6" customFormat="1" ht="24.75" customHeight="1" x14ac:dyDescent="0.25">
      <c r="A49" s="143">
        <v>2</v>
      </c>
      <c r="B49" s="111" t="s">
        <v>2676</v>
      </c>
      <c r="C49" s="124" t="s">
        <v>31</v>
      </c>
      <c r="D49" s="110" t="s">
        <v>2678</v>
      </c>
      <c r="E49" s="145">
        <v>43313</v>
      </c>
      <c r="F49" s="145">
        <v>43449</v>
      </c>
      <c r="G49" s="160">
        <f t="shared" ref="G49:G50" si="2">IF(AND(E49&lt;&gt;"",F49&lt;&gt;""),((F49-E49)/30),"")</f>
        <v>4.5333333333333332</v>
      </c>
      <c r="H49" s="114" t="s">
        <v>2702</v>
      </c>
      <c r="I49" s="121" t="s">
        <v>711</v>
      </c>
      <c r="J49" s="121" t="s">
        <v>713</v>
      </c>
      <c r="K49" s="116">
        <v>1304553398</v>
      </c>
      <c r="L49" s="124" t="s">
        <v>1148</v>
      </c>
      <c r="M49" s="117"/>
      <c r="N49" s="124" t="s">
        <v>27</v>
      </c>
      <c r="O49" s="124" t="s">
        <v>26</v>
      </c>
      <c r="P49" s="78"/>
    </row>
    <row r="50" spans="1:16" s="6" customFormat="1" ht="24.75" customHeight="1" x14ac:dyDescent="0.25">
      <c r="A50" s="143">
        <v>3</v>
      </c>
      <c r="B50" s="111" t="s">
        <v>2676</v>
      </c>
      <c r="C50" s="124" t="s">
        <v>31</v>
      </c>
      <c r="D50" s="110" t="s">
        <v>2679</v>
      </c>
      <c r="E50" s="145">
        <v>42665</v>
      </c>
      <c r="F50" s="145">
        <v>43312</v>
      </c>
      <c r="G50" s="160">
        <f t="shared" si="2"/>
        <v>21.566666666666666</v>
      </c>
      <c r="H50" s="119" t="s">
        <v>2703</v>
      </c>
      <c r="I50" s="121" t="s">
        <v>711</v>
      </c>
      <c r="J50" s="121" t="s">
        <v>713</v>
      </c>
      <c r="K50" s="116">
        <v>5440169498</v>
      </c>
      <c r="L50" s="124" t="s">
        <v>1148</v>
      </c>
      <c r="M50" s="117"/>
      <c r="N50" s="124" t="s">
        <v>27</v>
      </c>
      <c r="O50" s="124" t="s">
        <v>26</v>
      </c>
      <c r="P50" s="78"/>
    </row>
    <row r="51" spans="1:16" s="6" customFormat="1" ht="24.75" customHeight="1" outlineLevel="1" x14ac:dyDescent="0.25">
      <c r="A51" s="143">
        <v>4</v>
      </c>
      <c r="B51" s="111" t="s">
        <v>2676</v>
      </c>
      <c r="C51" s="124" t="s">
        <v>31</v>
      </c>
      <c r="D51" s="110" t="s">
        <v>2680</v>
      </c>
      <c r="E51" s="145">
        <v>42398</v>
      </c>
      <c r="F51" s="145">
        <v>42674</v>
      </c>
      <c r="G51" s="160">
        <f t="shared" ref="G51:G107" si="3">IF(AND(E51&lt;&gt;"",F51&lt;&gt;""),((F51-E51)/30),"")</f>
        <v>9.1999999999999993</v>
      </c>
      <c r="H51" s="114" t="s">
        <v>2704</v>
      </c>
      <c r="I51" s="121" t="s">
        <v>711</v>
      </c>
      <c r="J51" s="121" t="s">
        <v>713</v>
      </c>
      <c r="K51" s="116">
        <v>659915298</v>
      </c>
      <c r="L51" s="124" t="s">
        <v>1148</v>
      </c>
      <c r="M51" s="117"/>
      <c r="N51" s="124" t="s">
        <v>27</v>
      </c>
      <c r="O51" s="124" t="s">
        <v>26</v>
      </c>
      <c r="P51" s="78"/>
    </row>
    <row r="52" spans="1:16" s="7" customFormat="1" ht="24.75" customHeight="1" outlineLevel="1" x14ac:dyDescent="0.25">
      <c r="A52" s="144">
        <v>5</v>
      </c>
      <c r="B52" s="111" t="s">
        <v>2676</v>
      </c>
      <c r="C52" s="124" t="s">
        <v>31</v>
      </c>
      <c r="D52" s="110" t="s">
        <v>2681</v>
      </c>
      <c r="E52" s="145">
        <v>42395</v>
      </c>
      <c r="F52" s="145">
        <v>42674</v>
      </c>
      <c r="G52" s="160">
        <f t="shared" si="3"/>
        <v>9.3000000000000007</v>
      </c>
      <c r="H52" s="119" t="s">
        <v>2705</v>
      </c>
      <c r="I52" s="121" t="s">
        <v>711</v>
      </c>
      <c r="J52" s="121" t="s">
        <v>713</v>
      </c>
      <c r="K52" s="116">
        <v>92583475</v>
      </c>
      <c r="L52" s="124" t="s">
        <v>1148</v>
      </c>
      <c r="M52" s="117"/>
      <c r="N52" s="124" t="s">
        <v>27</v>
      </c>
      <c r="O52" s="124" t="s">
        <v>26</v>
      </c>
      <c r="P52" s="79"/>
    </row>
    <row r="53" spans="1:16" s="7" customFormat="1" ht="24.75" customHeight="1" outlineLevel="1" x14ac:dyDescent="0.25">
      <c r="A53" s="144">
        <v>6</v>
      </c>
      <c r="B53" s="111" t="s">
        <v>2676</v>
      </c>
      <c r="C53" s="124" t="s">
        <v>31</v>
      </c>
      <c r="D53" s="110" t="s">
        <v>2682</v>
      </c>
      <c r="E53" s="145">
        <v>42395</v>
      </c>
      <c r="F53" s="145">
        <v>42674</v>
      </c>
      <c r="G53" s="160">
        <f t="shared" si="3"/>
        <v>9.3000000000000007</v>
      </c>
      <c r="H53" s="119" t="s">
        <v>2705</v>
      </c>
      <c r="I53" s="121" t="s">
        <v>711</v>
      </c>
      <c r="J53" s="121" t="s">
        <v>713</v>
      </c>
      <c r="K53" s="116">
        <v>76029900</v>
      </c>
      <c r="L53" s="124" t="s">
        <v>1148</v>
      </c>
      <c r="M53" s="117"/>
      <c r="N53" s="124" t="s">
        <v>27</v>
      </c>
      <c r="O53" s="124" t="s">
        <v>26</v>
      </c>
      <c r="P53" s="79"/>
    </row>
    <row r="54" spans="1:16" s="7" customFormat="1" ht="24.75" customHeight="1" outlineLevel="1" x14ac:dyDescent="0.25">
      <c r="A54" s="144">
        <v>7</v>
      </c>
      <c r="B54" s="111" t="s">
        <v>2676</v>
      </c>
      <c r="C54" s="124" t="s">
        <v>31</v>
      </c>
      <c r="D54" s="110" t="s">
        <v>2683</v>
      </c>
      <c r="E54" s="145">
        <v>42395</v>
      </c>
      <c r="F54" s="145">
        <v>42674</v>
      </c>
      <c r="G54" s="160">
        <f t="shared" si="3"/>
        <v>9.3000000000000007</v>
      </c>
      <c r="H54" s="114" t="s">
        <v>2705</v>
      </c>
      <c r="I54" s="121" t="s">
        <v>711</v>
      </c>
      <c r="J54" s="121" t="s">
        <v>713</v>
      </c>
      <c r="K54" s="118">
        <v>111009100</v>
      </c>
      <c r="L54" s="124" t="s">
        <v>1148</v>
      </c>
      <c r="M54" s="117"/>
      <c r="N54" s="124" t="s">
        <v>27</v>
      </c>
      <c r="O54" s="124" t="s">
        <v>26</v>
      </c>
      <c r="P54" s="79"/>
    </row>
    <row r="55" spans="1:16" s="7" customFormat="1" ht="24.75" customHeight="1" outlineLevel="1" x14ac:dyDescent="0.25">
      <c r="A55" s="144">
        <v>8</v>
      </c>
      <c r="B55" s="111" t="s">
        <v>2676</v>
      </c>
      <c r="C55" s="124" t="s">
        <v>31</v>
      </c>
      <c r="D55" s="110" t="s">
        <v>2684</v>
      </c>
      <c r="E55" s="145">
        <v>42045</v>
      </c>
      <c r="F55" s="145">
        <v>42369</v>
      </c>
      <c r="G55" s="160">
        <f t="shared" si="3"/>
        <v>10.8</v>
      </c>
      <c r="H55" s="114" t="s">
        <v>2706</v>
      </c>
      <c r="I55" s="121" t="s">
        <v>711</v>
      </c>
      <c r="J55" s="121" t="s">
        <v>713</v>
      </c>
      <c r="K55" s="118">
        <v>167586852</v>
      </c>
      <c r="L55" s="124" t="s">
        <v>1148</v>
      </c>
      <c r="M55" s="117"/>
      <c r="N55" s="124" t="s">
        <v>27</v>
      </c>
      <c r="O55" s="124" t="s">
        <v>26</v>
      </c>
      <c r="P55" s="79"/>
    </row>
    <row r="56" spans="1:16" s="7" customFormat="1" ht="24.75" customHeight="1" outlineLevel="1" x14ac:dyDescent="0.25">
      <c r="A56" s="144">
        <v>9</v>
      </c>
      <c r="B56" s="111" t="s">
        <v>2676</v>
      </c>
      <c r="C56" s="124" t="s">
        <v>31</v>
      </c>
      <c r="D56" s="110" t="s">
        <v>2685</v>
      </c>
      <c r="E56" s="145">
        <v>42033</v>
      </c>
      <c r="F56" s="145">
        <v>42369</v>
      </c>
      <c r="G56" s="160">
        <f t="shared" si="3"/>
        <v>11.2</v>
      </c>
      <c r="H56" s="114" t="s">
        <v>2706</v>
      </c>
      <c r="I56" s="121" t="s">
        <v>711</v>
      </c>
      <c r="J56" s="121" t="s">
        <v>713</v>
      </c>
      <c r="K56" s="118">
        <v>1501218860</v>
      </c>
      <c r="L56" s="124" t="s">
        <v>1148</v>
      </c>
      <c r="M56" s="117"/>
      <c r="N56" s="124" t="s">
        <v>27</v>
      </c>
      <c r="O56" s="124" t="s">
        <v>26</v>
      </c>
      <c r="P56" s="79"/>
    </row>
    <row r="57" spans="1:16" s="7" customFormat="1" ht="24.75" customHeight="1" outlineLevel="1" x14ac:dyDescent="0.25">
      <c r="A57" s="144">
        <v>10</v>
      </c>
      <c r="B57" s="64" t="s">
        <v>2676</v>
      </c>
      <c r="C57" s="124" t="s">
        <v>31</v>
      </c>
      <c r="D57" s="63" t="s">
        <v>2686</v>
      </c>
      <c r="E57" s="145">
        <v>42032</v>
      </c>
      <c r="F57" s="145">
        <v>42369</v>
      </c>
      <c r="G57" s="160">
        <f t="shared" si="3"/>
        <v>11.233333333333333</v>
      </c>
      <c r="H57" s="64" t="s">
        <v>2707</v>
      </c>
      <c r="I57" s="121" t="s">
        <v>711</v>
      </c>
      <c r="J57" s="121" t="s">
        <v>713</v>
      </c>
      <c r="K57" s="66">
        <v>183855668</v>
      </c>
      <c r="L57" s="124" t="s">
        <v>1148</v>
      </c>
      <c r="M57" s="67"/>
      <c r="N57" s="124" t="s">
        <v>27</v>
      </c>
      <c r="O57" s="124" t="s">
        <v>26</v>
      </c>
      <c r="P57" s="79"/>
    </row>
    <row r="58" spans="1:16" s="7" customFormat="1" ht="24.75" customHeight="1" outlineLevel="1" x14ac:dyDescent="0.25">
      <c r="A58" s="144">
        <v>11</v>
      </c>
      <c r="B58" s="64" t="s">
        <v>2676</v>
      </c>
      <c r="C58" s="124" t="s">
        <v>31</v>
      </c>
      <c r="D58" s="63" t="s">
        <v>2687</v>
      </c>
      <c r="E58" s="145">
        <v>42032</v>
      </c>
      <c r="F58" s="145">
        <v>42369</v>
      </c>
      <c r="G58" s="160">
        <f t="shared" si="3"/>
        <v>11.233333333333333</v>
      </c>
      <c r="H58" s="64" t="s">
        <v>2707</v>
      </c>
      <c r="I58" s="121" t="s">
        <v>711</v>
      </c>
      <c r="J58" s="121" t="s">
        <v>713</v>
      </c>
      <c r="K58" s="66">
        <v>221666380</v>
      </c>
      <c r="L58" s="124" t="s">
        <v>1148</v>
      </c>
      <c r="M58" s="67"/>
      <c r="N58" s="124" t="s">
        <v>27</v>
      </c>
      <c r="O58" s="124" t="s">
        <v>26</v>
      </c>
      <c r="P58" s="79"/>
    </row>
    <row r="59" spans="1:16" s="7" customFormat="1" ht="24.75" customHeight="1" outlineLevel="1" x14ac:dyDescent="0.25">
      <c r="A59" s="144">
        <v>12</v>
      </c>
      <c r="B59" s="64" t="s">
        <v>2676</v>
      </c>
      <c r="C59" s="124" t="s">
        <v>31</v>
      </c>
      <c r="D59" s="63" t="s">
        <v>2688</v>
      </c>
      <c r="E59" s="145">
        <v>42032</v>
      </c>
      <c r="F59" s="145">
        <v>42369</v>
      </c>
      <c r="G59" s="160">
        <f t="shared" si="3"/>
        <v>11.233333333333333</v>
      </c>
      <c r="H59" s="64" t="s">
        <v>2707</v>
      </c>
      <c r="I59" s="121" t="s">
        <v>711</v>
      </c>
      <c r="J59" s="121" t="s">
        <v>713</v>
      </c>
      <c r="K59" s="66">
        <v>221666380</v>
      </c>
      <c r="L59" s="124" t="s">
        <v>1148</v>
      </c>
      <c r="M59" s="67"/>
      <c r="N59" s="124" t="s">
        <v>27</v>
      </c>
      <c r="O59" s="124" t="s">
        <v>26</v>
      </c>
      <c r="P59" s="79"/>
    </row>
    <row r="60" spans="1:16" s="7" customFormat="1" ht="24.75" customHeight="1" outlineLevel="1" x14ac:dyDescent="0.25">
      <c r="A60" s="144">
        <v>13</v>
      </c>
      <c r="B60" s="64" t="s">
        <v>2676</v>
      </c>
      <c r="C60" s="124" t="s">
        <v>31</v>
      </c>
      <c r="D60" s="63" t="s">
        <v>2689</v>
      </c>
      <c r="E60" s="145">
        <v>41662</v>
      </c>
      <c r="F60" s="145">
        <v>42035</v>
      </c>
      <c r="G60" s="160">
        <f t="shared" si="3"/>
        <v>12.433333333333334</v>
      </c>
      <c r="H60" s="64" t="s">
        <v>2708</v>
      </c>
      <c r="I60" s="121" t="s">
        <v>711</v>
      </c>
      <c r="J60" s="121" t="s">
        <v>713</v>
      </c>
      <c r="K60" s="66">
        <v>1583734764</v>
      </c>
      <c r="L60" s="124" t="s">
        <v>1148</v>
      </c>
      <c r="M60" s="67"/>
      <c r="N60" s="124" t="s">
        <v>27</v>
      </c>
      <c r="O60" s="124" t="s">
        <v>26</v>
      </c>
      <c r="P60" s="79"/>
    </row>
    <row r="61" spans="1:16" s="7" customFormat="1" ht="24.75" customHeight="1" outlineLevel="1" x14ac:dyDescent="0.25">
      <c r="A61" s="144">
        <v>14</v>
      </c>
      <c r="B61" s="64" t="s">
        <v>2676</v>
      </c>
      <c r="C61" s="124" t="s">
        <v>31</v>
      </c>
      <c r="D61" s="63" t="s">
        <v>2690</v>
      </c>
      <c r="E61" s="145">
        <v>41298</v>
      </c>
      <c r="F61" s="145">
        <v>41639</v>
      </c>
      <c r="G61" s="160">
        <f t="shared" si="3"/>
        <v>11.366666666666667</v>
      </c>
      <c r="H61" s="64" t="s">
        <v>2709</v>
      </c>
      <c r="I61" s="121" t="s">
        <v>711</v>
      </c>
      <c r="J61" s="121" t="s">
        <v>713</v>
      </c>
      <c r="K61" s="66">
        <v>1139899651</v>
      </c>
      <c r="L61" s="124" t="s">
        <v>1148</v>
      </c>
      <c r="M61" s="67"/>
      <c r="N61" s="124" t="s">
        <v>27</v>
      </c>
      <c r="O61" s="124" t="s">
        <v>26</v>
      </c>
      <c r="P61" s="79"/>
    </row>
    <row r="62" spans="1:16" s="7" customFormat="1" ht="24.75" customHeight="1" outlineLevel="1" x14ac:dyDescent="0.25">
      <c r="A62" s="144">
        <v>15</v>
      </c>
      <c r="B62" s="64" t="s">
        <v>2676</v>
      </c>
      <c r="C62" s="124" t="s">
        <v>31</v>
      </c>
      <c r="D62" s="63" t="s">
        <v>2691</v>
      </c>
      <c r="E62" s="145">
        <v>41243</v>
      </c>
      <c r="F62" s="145">
        <v>42004</v>
      </c>
      <c r="G62" s="160">
        <f t="shared" si="3"/>
        <v>25.366666666666667</v>
      </c>
      <c r="H62" s="64" t="s">
        <v>2710</v>
      </c>
      <c r="I62" s="121" t="s">
        <v>711</v>
      </c>
      <c r="J62" s="121" t="s">
        <v>713</v>
      </c>
      <c r="K62" s="66">
        <v>1228831815</v>
      </c>
      <c r="L62" s="124" t="s">
        <v>1148</v>
      </c>
      <c r="M62" s="67"/>
      <c r="N62" s="124" t="s">
        <v>27</v>
      </c>
      <c r="O62" s="124" t="s">
        <v>26</v>
      </c>
      <c r="P62" s="79"/>
    </row>
    <row r="63" spans="1:16" s="7" customFormat="1" ht="24.75" customHeight="1" outlineLevel="1" x14ac:dyDescent="0.25">
      <c r="A63" s="144">
        <v>16</v>
      </c>
      <c r="B63" s="64" t="s">
        <v>2676</v>
      </c>
      <c r="C63" s="124" t="s">
        <v>31</v>
      </c>
      <c r="D63" s="63" t="s">
        <v>2692</v>
      </c>
      <c r="E63" s="145">
        <v>41163</v>
      </c>
      <c r="F63" s="145">
        <v>41273</v>
      </c>
      <c r="G63" s="160">
        <f t="shared" si="3"/>
        <v>3.6666666666666665</v>
      </c>
      <c r="H63" s="64" t="s">
        <v>2711</v>
      </c>
      <c r="I63" s="121" t="s">
        <v>711</v>
      </c>
      <c r="J63" s="121" t="s">
        <v>713</v>
      </c>
      <c r="K63" s="66">
        <v>165677346</v>
      </c>
      <c r="L63" s="124" t="s">
        <v>1148</v>
      </c>
      <c r="M63" s="67"/>
      <c r="N63" s="124" t="s">
        <v>27</v>
      </c>
      <c r="O63" s="124" t="s">
        <v>26</v>
      </c>
      <c r="P63" s="79"/>
    </row>
    <row r="64" spans="1:16" s="7" customFormat="1" ht="24.75" customHeight="1" outlineLevel="1" x14ac:dyDescent="0.25">
      <c r="A64" s="144">
        <v>17</v>
      </c>
      <c r="B64" s="64" t="s">
        <v>2676</v>
      </c>
      <c r="C64" s="124" t="s">
        <v>31</v>
      </c>
      <c r="D64" s="63" t="s">
        <v>2693</v>
      </c>
      <c r="E64" s="145">
        <v>40921</v>
      </c>
      <c r="F64" s="145">
        <v>41273</v>
      </c>
      <c r="G64" s="160">
        <f t="shared" si="3"/>
        <v>11.733333333333333</v>
      </c>
      <c r="H64" s="64" t="s">
        <v>2712</v>
      </c>
      <c r="I64" s="121" t="s">
        <v>711</v>
      </c>
      <c r="J64" s="121" t="s">
        <v>713</v>
      </c>
      <c r="K64" s="66">
        <v>870536385</v>
      </c>
      <c r="L64" s="124" t="s">
        <v>1148</v>
      </c>
      <c r="M64" s="67"/>
      <c r="N64" s="124" t="s">
        <v>27</v>
      </c>
      <c r="O64" s="124" t="s">
        <v>26</v>
      </c>
      <c r="P64" s="79"/>
    </row>
    <row r="65" spans="1:16" s="7" customFormat="1" ht="24.75" customHeight="1" outlineLevel="1" x14ac:dyDescent="0.25">
      <c r="A65" s="144">
        <v>18</v>
      </c>
      <c r="B65" s="64" t="s">
        <v>2676</v>
      </c>
      <c r="C65" s="124" t="s">
        <v>31</v>
      </c>
      <c r="D65" s="63" t="s">
        <v>2694</v>
      </c>
      <c r="E65" s="145">
        <v>40921</v>
      </c>
      <c r="F65" s="145">
        <v>41274</v>
      </c>
      <c r="G65" s="160">
        <f t="shared" si="3"/>
        <v>11.766666666666667</v>
      </c>
      <c r="H65" s="64" t="s">
        <v>2713</v>
      </c>
      <c r="I65" s="121" t="s">
        <v>711</v>
      </c>
      <c r="J65" s="121" t="s">
        <v>713</v>
      </c>
      <c r="K65" s="66">
        <v>340535918</v>
      </c>
      <c r="L65" s="124" t="s">
        <v>1148</v>
      </c>
      <c r="M65" s="67"/>
      <c r="N65" s="124" t="s">
        <v>27</v>
      </c>
      <c r="O65" s="124" t="s">
        <v>26</v>
      </c>
      <c r="P65" s="79"/>
    </row>
    <row r="66" spans="1:16" s="7" customFormat="1" ht="24.75" customHeight="1" outlineLevel="1" x14ac:dyDescent="0.25">
      <c r="A66" s="144">
        <v>19</v>
      </c>
      <c r="B66" s="64" t="s">
        <v>2676</v>
      </c>
      <c r="C66" s="124" t="s">
        <v>31</v>
      </c>
      <c r="D66" s="63" t="s">
        <v>2695</v>
      </c>
      <c r="E66" s="145">
        <v>40557</v>
      </c>
      <c r="F66" s="145">
        <v>40908</v>
      </c>
      <c r="G66" s="160">
        <f t="shared" si="3"/>
        <v>11.7</v>
      </c>
      <c r="H66" s="64" t="s">
        <v>2713</v>
      </c>
      <c r="I66" s="121" t="s">
        <v>711</v>
      </c>
      <c r="J66" s="121" t="s">
        <v>713</v>
      </c>
      <c r="K66" s="66">
        <v>484211754</v>
      </c>
      <c r="L66" s="124" t="s">
        <v>1148</v>
      </c>
      <c r="M66" s="67"/>
      <c r="N66" s="124" t="s">
        <v>27</v>
      </c>
      <c r="O66" s="124" t="s">
        <v>26</v>
      </c>
      <c r="P66" s="79"/>
    </row>
    <row r="67" spans="1:16" s="7" customFormat="1" ht="24.75" customHeight="1" outlineLevel="1" x14ac:dyDescent="0.25">
      <c r="A67" s="144">
        <v>20</v>
      </c>
      <c r="B67" s="64" t="s">
        <v>2676</v>
      </c>
      <c r="C67" s="124" t="s">
        <v>31</v>
      </c>
      <c r="D67" s="63" t="s">
        <v>2696</v>
      </c>
      <c r="E67" s="145">
        <v>40205</v>
      </c>
      <c r="F67" s="145">
        <v>40543</v>
      </c>
      <c r="G67" s="160">
        <f t="shared" si="3"/>
        <v>11.266666666666667</v>
      </c>
      <c r="H67" s="64" t="s">
        <v>2713</v>
      </c>
      <c r="I67" s="121" t="s">
        <v>711</v>
      </c>
      <c r="J67" s="121" t="s">
        <v>713</v>
      </c>
      <c r="K67" s="66">
        <v>469862689</v>
      </c>
      <c r="L67" s="124" t="s">
        <v>1148</v>
      </c>
      <c r="M67" s="67"/>
      <c r="N67" s="124" t="s">
        <v>27</v>
      </c>
      <c r="O67" s="124" t="s">
        <v>26</v>
      </c>
      <c r="P67" s="79"/>
    </row>
    <row r="68" spans="1:16" s="7" customFormat="1" ht="24.75" customHeight="1" outlineLevel="1" x14ac:dyDescent="0.25">
      <c r="A68" s="144">
        <v>21</v>
      </c>
      <c r="B68" s="64" t="s">
        <v>2676</v>
      </c>
      <c r="C68" s="124" t="s">
        <v>31</v>
      </c>
      <c r="D68" s="63" t="s">
        <v>2697</v>
      </c>
      <c r="E68" s="145">
        <v>39839</v>
      </c>
      <c r="F68" s="145">
        <v>40178</v>
      </c>
      <c r="G68" s="160">
        <f t="shared" si="3"/>
        <v>11.3</v>
      </c>
      <c r="H68" s="64" t="s">
        <v>2713</v>
      </c>
      <c r="I68" s="121" t="s">
        <v>711</v>
      </c>
      <c r="J68" s="121" t="s">
        <v>713</v>
      </c>
      <c r="K68" s="66">
        <v>149535935</v>
      </c>
      <c r="L68" s="124" t="s">
        <v>1148</v>
      </c>
      <c r="M68" s="67"/>
      <c r="N68" s="124" t="s">
        <v>27</v>
      </c>
      <c r="O68" s="124" t="s">
        <v>26</v>
      </c>
      <c r="P68" s="79"/>
    </row>
    <row r="69" spans="1:16" s="7" customFormat="1" ht="24.75" customHeight="1" outlineLevel="1" x14ac:dyDescent="0.25">
      <c r="A69" s="144">
        <v>22</v>
      </c>
      <c r="B69" s="64" t="s">
        <v>2676</v>
      </c>
      <c r="C69" s="124" t="s">
        <v>31</v>
      </c>
      <c r="D69" s="63" t="s">
        <v>2698</v>
      </c>
      <c r="E69" s="145">
        <v>39449</v>
      </c>
      <c r="F69" s="145">
        <v>39813</v>
      </c>
      <c r="G69" s="160">
        <f t="shared" si="3"/>
        <v>12.133333333333333</v>
      </c>
      <c r="H69" s="64" t="s">
        <v>2714</v>
      </c>
      <c r="I69" s="121" t="s">
        <v>711</v>
      </c>
      <c r="J69" s="121" t="s">
        <v>713</v>
      </c>
      <c r="K69" s="66">
        <v>142862115</v>
      </c>
      <c r="L69" s="124" t="s">
        <v>1148</v>
      </c>
      <c r="M69" s="67"/>
      <c r="N69" s="124" t="s">
        <v>27</v>
      </c>
      <c r="O69" s="124" t="s">
        <v>26</v>
      </c>
      <c r="P69" s="79"/>
    </row>
    <row r="70" spans="1:16" s="7" customFormat="1" ht="24.75" customHeight="1" outlineLevel="1" x14ac:dyDescent="0.25">
      <c r="A70" s="144">
        <v>23</v>
      </c>
      <c r="B70" s="64" t="s">
        <v>2676</v>
      </c>
      <c r="C70" s="124" t="s">
        <v>31</v>
      </c>
      <c r="D70" s="63" t="s">
        <v>2699</v>
      </c>
      <c r="E70" s="145">
        <v>39084</v>
      </c>
      <c r="F70" s="145">
        <v>39447</v>
      </c>
      <c r="G70" s="160">
        <f t="shared" si="3"/>
        <v>12.1</v>
      </c>
      <c r="H70" s="64" t="s">
        <v>2715</v>
      </c>
      <c r="I70" s="121" t="s">
        <v>711</v>
      </c>
      <c r="J70" s="121" t="s">
        <v>713</v>
      </c>
      <c r="K70" s="66">
        <v>124833991</v>
      </c>
      <c r="L70" s="124" t="s">
        <v>1148</v>
      </c>
      <c r="M70" s="67"/>
      <c r="N70" s="124" t="s">
        <v>27</v>
      </c>
      <c r="O70" s="124" t="s">
        <v>26</v>
      </c>
      <c r="P70" s="79"/>
    </row>
    <row r="71" spans="1:16" s="7" customFormat="1" ht="24.75" customHeight="1" outlineLevel="1" x14ac:dyDescent="0.25">
      <c r="A71" s="144">
        <v>24</v>
      </c>
      <c r="B71" s="64" t="s">
        <v>2676</v>
      </c>
      <c r="C71" s="124" t="s">
        <v>31</v>
      </c>
      <c r="D71" s="63" t="s">
        <v>2700</v>
      </c>
      <c r="E71" s="145">
        <v>38719</v>
      </c>
      <c r="F71" s="145">
        <v>39082</v>
      </c>
      <c r="G71" s="160">
        <f t="shared" si="3"/>
        <v>12.1</v>
      </c>
      <c r="H71" s="64" t="s">
        <v>2716</v>
      </c>
      <c r="I71" s="121" t="s">
        <v>711</v>
      </c>
      <c r="J71" s="121" t="s">
        <v>713</v>
      </c>
      <c r="K71" s="66">
        <v>120036126</v>
      </c>
      <c r="L71" s="124" t="s">
        <v>1148</v>
      </c>
      <c r="M71" s="67"/>
      <c r="N71" s="124" t="s">
        <v>27</v>
      </c>
      <c r="O71" s="124" t="s">
        <v>26</v>
      </c>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2722</v>
      </c>
      <c r="E114" s="145">
        <v>44175</v>
      </c>
      <c r="F114" s="145">
        <v>44773</v>
      </c>
      <c r="G114" s="160">
        <f>IF(AND(E114&lt;&gt;"",F114&lt;&gt;""),((F114-E114)/30),"")</f>
        <v>19.933333333333334</v>
      </c>
      <c r="H114" s="122" t="s">
        <v>2725</v>
      </c>
      <c r="I114" s="121" t="s">
        <v>711</v>
      </c>
      <c r="J114" s="121" t="s">
        <v>713</v>
      </c>
      <c r="K114" s="123">
        <v>8652305551</v>
      </c>
      <c r="L114" s="100">
        <f>+IF(AND(K114&gt;0,O114="Ejecución"),(K114/877802)*Tabla28[[#This Row],[% participación]],IF(AND(K114&gt;0,O114&lt;&gt;"Ejecución"),"-",""))</f>
        <v>9856.7849594783329</v>
      </c>
      <c r="M114" s="124" t="s">
        <v>1148</v>
      </c>
      <c r="N114" s="173">
        <v>1</v>
      </c>
      <c r="O114" s="162" t="s">
        <v>1150</v>
      </c>
      <c r="P114" s="78"/>
    </row>
    <row r="115" spans="1:16" s="6" customFormat="1" ht="24.75" customHeight="1" x14ac:dyDescent="0.25">
      <c r="A115" s="143">
        <v>2</v>
      </c>
      <c r="B115" s="161" t="s">
        <v>2665</v>
      </c>
      <c r="C115" s="163" t="s">
        <v>31</v>
      </c>
      <c r="D115" s="63" t="s">
        <v>2723</v>
      </c>
      <c r="E115" s="145">
        <v>44175</v>
      </c>
      <c r="F115" s="145">
        <v>44773</v>
      </c>
      <c r="G115" s="160">
        <f t="shared" ref="G115:G116" si="4">IF(AND(E115&lt;&gt;"",F115&lt;&gt;""),((F115-E115)/30),"")</f>
        <v>19.933333333333334</v>
      </c>
      <c r="H115" s="64" t="s">
        <v>2726</v>
      </c>
      <c r="I115" s="121" t="s">
        <v>711</v>
      </c>
      <c r="J115" s="121" t="s">
        <v>713</v>
      </c>
      <c r="K115" s="68">
        <v>5502774685</v>
      </c>
      <c r="L115" s="100">
        <f>+IF(AND(K115&gt;0,O115="Ejecución"),(K115/877802)*Tabla28[[#This Row],[% participación]],IF(AND(K115&gt;0,O115&lt;&gt;"Ejecución"),"-",""))</f>
        <v>6268.8108309163117</v>
      </c>
      <c r="M115" s="124" t="s">
        <v>1148</v>
      </c>
      <c r="N115" s="173">
        <v>1</v>
      </c>
      <c r="O115" s="162" t="s">
        <v>1150</v>
      </c>
      <c r="P115" s="78"/>
    </row>
    <row r="116" spans="1:16" s="6" customFormat="1" ht="24.75" customHeight="1" x14ac:dyDescent="0.25">
      <c r="A116" s="143">
        <v>3</v>
      </c>
      <c r="B116" s="161" t="s">
        <v>2665</v>
      </c>
      <c r="C116" s="163" t="s">
        <v>31</v>
      </c>
      <c r="D116" s="63" t="s">
        <v>2724</v>
      </c>
      <c r="E116" s="145">
        <v>44179</v>
      </c>
      <c r="F116" s="145">
        <v>44773</v>
      </c>
      <c r="G116" s="160">
        <f t="shared" si="4"/>
        <v>19.8</v>
      </c>
      <c r="H116" s="122" t="s">
        <v>2725</v>
      </c>
      <c r="I116" s="121" t="s">
        <v>711</v>
      </c>
      <c r="J116" s="121" t="s">
        <v>713</v>
      </c>
      <c r="K116" s="68">
        <v>5191383331</v>
      </c>
      <c r="L116" s="100">
        <f>+IF(AND(K116&gt;0,O116="Ejecución"),(K116/877802)*Tabla28[[#This Row],[% participación]],IF(AND(K116&gt;0,O116&lt;&gt;"Ejecución"),"-",""))</f>
        <v>5914.0709761426833</v>
      </c>
      <c r="M116" s="124"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26818215</v>
      </c>
      <c r="F185" s="92"/>
      <c r="G185" s="93"/>
      <c r="H185" s="88"/>
      <c r="I185" s="90" t="s">
        <v>2627</v>
      </c>
      <c r="J185" s="166">
        <f>+SUM(M179:M183)</f>
        <v>0.02</v>
      </c>
      <c r="K185" s="236" t="s">
        <v>2628</v>
      </c>
      <c r="L185" s="236"/>
      <c r="M185" s="94">
        <f>+J185*(SUM(K20:K35))</f>
        <v>17878810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2999</v>
      </c>
      <c r="F193" s="5"/>
      <c r="G193" s="5"/>
      <c r="H193" s="147" t="s">
        <v>2717</v>
      </c>
      <c r="J193" s="5"/>
      <c r="K193" s="127">
        <v>38464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2718</v>
      </c>
      <c r="J211" s="27" t="s">
        <v>2622</v>
      </c>
      <c r="K211" s="148" t="s">
        <v>2720</v>
      </c>
      <c r="L211" s="21"/>
      <c r="M211" s="21"/>
      <c r="N211" s="21"/>
      <c r="O211" s="8"/>
    </row>
    <row r="212" spans="1:15" x14ac:dyDescent="0.25">
      <c r="A212" s="9"/>
      <c r="B212" s="27" t="s">
        <v>2619</v>
      </c>
      <c r="C212" s="147" t="s">
        <v>2717</v>
      </c>
      <c r="D212" s="21"/>
      <c r="G212" s="27" t="s">
        <v>2621</v>
      </c>
      <c r="H212" s="148" t="s">
        <v>2719</v>
      </c>
      <c r="J212" s="27" t="s">
        <v>2623</v>
      </c>
      <c r="K212" s="147"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2020-12-23T21:01:43Z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