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<sst xmlns="http://schemas.openxmlformats.org/spreadsheetml/2006/main" count="3442" uniqueCount="2733">
  <si>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</si>
  <si>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</si>
  <si>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</si>
  <si>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</si>
  <si>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</si>
  <si>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</si>
  <si>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</si>
  <si>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</si>
  <si>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</si>
  <si>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</si>
  <si>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</si>
  <si>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</si>
  <si>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</si>
  <si>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</si>
  <si>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</si>
  <si>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</si>
  <si>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</si>
  <si>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</si>
  <si>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</si>
  <si>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</si>
  <si>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</si>
  <si>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</si>
  <si>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</si>
  <si>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</si>
  <si>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</si>
  <si>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</si>
  <si>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</si>
  <si>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</si>
  <si>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</si>
  <si>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</si>
  <si>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</si>
  <si>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</si>
  <si>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</si>
  <si>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</si>
  <si>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</si>
  <si>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</si>
  <si>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</si>
  <si>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</si>
  <si>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</si>
  <si>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</si>
  <si>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</si>
  <si>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</si>
  <si>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</si>
  <si>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</si>
  <si>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</si>
  <si>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</si>
  <si>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</si>
  <si>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</si>
  <si>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</si>
  <si>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</si>
  <si>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</si>
  <si>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</si>
  <si>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</si>
  <si>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</si>
  <si>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</si>
  <si>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</si>
  <si>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</si>
  <si>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</si>
  <si>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</si>
  <si>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</si>
  <si>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</si>
  <si>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</si>
  <si>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</si>
  <si>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</si>
  <si>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</si>
  <si>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</si>
  <si>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</si>
  <si>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</si>
  <si>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</si>
  <si>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</si>
  <si>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</si>
  <si>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</si>
  <si>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</si>
  <si>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</si>
  <si>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</si>
  <si>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</si>
  <si>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</si>
  <si>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</si>
  <si>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</si>
  <si>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</si>
  <si>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</si>
  <si>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</si>
  <si>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</si>
  <si>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</si>
  <si>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</si>
  <si>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</si>
  <si>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</si>
  <si>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</si>
  <si>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</si>
  <si>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</si>
  <si>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</si>
  <si>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</si>
  <si>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</si>
  <si>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</si>
  <si>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</si>
  <si>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</si>
  <si>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</si>
  <si>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</si>
  <si>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</si>
  <si>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</si>
  <si>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</si>
  <si>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</si>
  <si>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</si>
  <si>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</si>
  <si>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</si>
  <si>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</si>
  <si>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</si>
  <si>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</si>
  <si>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</si>
  <si>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</si>
  <si>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</si>
  <si>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</si>
  <si>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</si>
  <si>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</si>
  <si>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</si>
  <si>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</si>
  <si>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</si>
  <si>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</si>
  <si>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</si>
  <si>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</si>
  <si>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</si>
  <si>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</si>
  <si>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</si>
  <si>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</si>
  <si>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</si>
  <si>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</si>
  <si>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</si>
  <si>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</si>
  <si>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</si>
  <si>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</si>
  <si>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</si>
  <si>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</si>
  <si>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</si>
  <si>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</si>
  <si>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</si>
  <si>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</si>
  <si>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</si>
  <si>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</si>
  <si>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</si>
  <si>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</si>
  <si>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</si>
  <si>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</si>
  <si>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</si>
  <si>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</si>
  <si>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</si>
  <si>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</si>
  <si>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</si>
  <si>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</si>
  <si>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</si>
  <si>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</si>
  <si>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</si>
  <si>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</si>
  <si>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</si>
  <si>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</si>
  <si>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</si>
  <si>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</si>
  <si>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</si>
  <si>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</si>
  <si>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</si>
  <si>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</si>
  <si>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</si>
  <si>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</si>
  <si>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</si>
  <si>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</si>
  <si>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</si>
  <si>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</si>
  <si>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</si>
  <si>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</si>
  <si>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</si>
  <si>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</si>
  <si>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</si>
  <si>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</si>
  <si>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</si>
  <si>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</si>
  <si>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</si>
  <si>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</si>
  <si>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</si>
  <si>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</si>
  <si>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</si>
  <si>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</si>
  <si>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</si>
  <si>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</si>
  <si>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</si>
  <si>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</si>
  <si>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</si>
  <si>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</si>
  <si>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</si>
  <si>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</si>
  <si>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</si>
  <si>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</si>
  <si>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</si>
  <si>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</si>
  <si>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</si>
  <si>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</si>
  <si>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</si>
  <si>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</si>
  <si>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</si>
  <si>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</si>
  <si>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</si>
  <si>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</si>
  <si>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</si>
  <si>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</si>
  <si>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</si>
  <si>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</si>
  <si>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</si>
  <si>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</si>
  <si>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</si>
  <si>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</si>
  <si>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</si>
  <si>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</si>
  <si>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</si>
  <si>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</si>
  <si>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</si>
  <si>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</si>
  <si>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</si>
  <si>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</si>
  <si>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</si>
  <si>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</si>
  <si>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</si>
  <si>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</si>
  <si>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</si>
  <si>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</si>
  <si>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</si>
  <si>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</si>
  <si>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</si>
  <si>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</si>
  <si>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</si>
  <si>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</si>
  <si>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</si>
  <si>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</si>
  <si>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</si>
  <si>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</si>
  <si>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</si>
  <si>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</si>
  <si>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</si>
  <si>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</si>
  <si>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</si>
  <si>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</si>
  <si>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</si>
  <si>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</si>
  <si>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</si>
  <si>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</si>
  <si>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</si>
  <si>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</si>
  <si>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</si>
  <si>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</si>
  <si>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</si>
  <si>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</si>
  <si>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</si>
  <si>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</si>
  <si>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</si>
  <si>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</si>
  <si>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</si>
  <si>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</si>
  <si>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</si>
  <si>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</si>
  <si>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</si>
  <si>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</si>
  <si>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</si>
  <si>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</si>
  <si>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</si>
  <si>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</si>
  <si>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</si>
  <si>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</si>
  <si>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</si>
  <si>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</si>
  <si>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</si>
  <si>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</si>
  <si>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</si>
  <si>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</si>
  <si>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</si>
  <si>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</si>
  <si>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</si>
  <si>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</si>
  <si>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</si>
  <si>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</si>
  <si>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</si>
  <si>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</si>
  <si>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</si>
  <si>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</si>
  <si>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</si>
  <si>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</si>
  <si>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</si>
  <si>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</si>
  <si>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</si>
  <si>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</si>
  <si>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</si>
  <si>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</si>
  <si>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</si>
  <si>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</si>
  <si>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</si>
  <si>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</si>
  <si>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</si>
  <si>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</si>
  <si>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</si>
  <si>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</si>
  <si>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</si>
  <si>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</si>
  <si>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</si>
  <si>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</si>
  <si>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</si>
  <si>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</si>
  <si>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</si>
  <si>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</si>
  <si>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</si>
  <si>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</si>
  <si>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</si>
  <si>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</si>
  <si>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</si>
  <si>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</si>
  <si>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</si>
  <si>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</si>
  <si>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</si>
  <si>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</si>
  <si>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</si>
  <si>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</si>
  <si>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</si>
  <si>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</si>
  <si>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</si>
  <si>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</si>
  <si>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</si>
  <si>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</si>
  <si>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</si>
  <si>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</si>
  <si>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</si>
  <si>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</si>
  <si>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</si>
  <si>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</si>
  <si>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</si>
  <si>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</si>
  <si>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</si>
  <si>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</si>
  <si>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</si>
  <si>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</si>
  <si>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</si>
  <si>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</si>
  <si>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</si>
  <si>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</si>
  <si>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</si>
  <si>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</si>
  <si>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</si>
  <si>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</si>
  <si>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</si>
  <si>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</si>
  <si>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</si>
  <si>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</si>
  <si>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</si>
  <si>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</si>
  <si>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</si>
  <si>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</si>
  <si>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</si>
  <si>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</si>
  <si>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</si>
  <si>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</si>
  <si>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</si>
  <si>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</si>
  <si>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</si>
  <si>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</si>
  <si>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</si>
  <si>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</si>
  <si>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</si>
  <si>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</si>
  <si>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</si>
  <si>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</si>
  <si>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</si>
  <si>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</si>
  <si>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</si>
  <si>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</si>
  <si>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</si>
  <si>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</si>
  <si>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</si>
  <si>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</si>
  <si>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</si>
  <si>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</si>
  <si>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</si>
  <si>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</si>
  <si>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</si>
  <si>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</si>
  <si>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</si>
  <si>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</si>
  <si>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</si>
  <si>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</si>
  <si>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</si>
  <si>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</si>
  <si>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</si>
  <si>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</si>
  <si>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</si>
  <si>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</si>
  <si>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</si>
  <si>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</si>
  <si>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</si>
  <si>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</si>
  <si>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</si>
  <si>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</si>
  <si>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</si>
  <si>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</si>
  <si>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</si>
  <si>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</si>
  <si>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</si>
  <si>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</si>
  <si>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</si>
  <si>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</si>
  <si>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</si>
  <si>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</si>
  <si>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</si>
  <si>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</si>
  <si>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</si>
  <si>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</si>
  <si>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</si>
  <si>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</si>
  <si>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</si>
  <si>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</si>
  <si>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</si>
  <si>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</si>
  <si>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</si>
  <si>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</si>
  <si>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</si>
  <si>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</si>
  <si>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</si>
  <si>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</si>
  <si>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</si>
  <si>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</si>
  <si>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</si>
  <si>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</si>
  <si>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</si>
  <si>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</si>
  <si>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</si>
  <si>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</si>
  <si>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</si>
  <si>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</si>
  <si>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</si>
  <si>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</si>
  <si>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</si>
  <si>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</si>
  <si>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</si>
  <si>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</si>
  <si>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</si>
  <si>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</si>
  <si>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</si>
  <si>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</si>
  <si>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</si>
  <si>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</si>
  <si>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</si>
  <si>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</si>
  <si>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</si>
  <si>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</si>
  <si>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</si>
  <si>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</si>
  <si>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</si>
  <si>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</si>
  <si>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</si>
  <si>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</si>
  <si>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</si>
  <si>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</si>
  <si>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</si>
  <si>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</si>
  <si>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</si>
  <si>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</si>
  <si>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</si>
  <si>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</si>
  <si>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</si>
  <si>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</si>
  <si>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</si>
  <si>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</si>
  <si>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</si>
  <si>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</si>
  <si>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</si>
  <si>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</si>
  <si>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</si>
  <si>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</si>
  <si>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</si>
  <si>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</si>
  <si>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</si>
  <si>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</si>
  <si>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</si>
  <si>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</si>
  <si>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</si>
  <si>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</si>
  <si>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</si>
  <si>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</si>
  <si>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</si>
  <si>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</si>
  <si>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</si>
  <si>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</si>
  <si>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</si>
  <si>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</si>
  <si>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</si>
  <si>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</si>
  <si>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</si>
  <si>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</si>
  <si>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</si>
  <si>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</si>
  <si>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</si>
  <si>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</si>
  <si>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</si>
  <si>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</si>
  <si>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</si>
  <si>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</si>
  <si>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</si>
  <si>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</si>
  <si>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</si>
  <si>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</si>
  <si>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</si>
  <si>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</si>
  <si>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</si>
  <si>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</si>
  <si>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</si>
  <si>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</si>
  <si>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</si>
  <si>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</si>
  <si>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</si>
  <si>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</si>
  <si>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</si>
  <si>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</si>
  <si>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</si>
  <si>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</si>
  <si>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</si>
  <si>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</si>
  <si>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</si>
  <si>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</si>
  <si>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</si>
  <si>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</si>
  <si>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</si>
  <si>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</si>
  <si>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</si>
  <si>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</si>
  <si>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</si>
  <si>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</si>
  <si>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</si>
  <si>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</si>
  <si>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</si>
  <si>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</si>
  <si>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</si>
  <si>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</si>
  <si>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</si>
  <si>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</si>
  <si>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</si>
  <si>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</si>
  <si>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</si>
  <si>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</si>
  <si>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</si>
  <si>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</si>
  <si>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</si>
  <si>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</si>
  <si>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</si>
  <si>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</si>
  <si>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</si>
  <si>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</si>
  <si>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</si>
  <si>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</si>
  <si>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</si>
  <si>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</si>
  <si>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</si>
  <si>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</si>
  <si>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</si>
  <si>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</si>
  <si>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</si>
  <si>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</si>
  <si>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</si>
  <si>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</si>
  <si>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</si>
  <si>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</si>
  <si>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</si>
  <si>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</si>
  <si>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</si>
  <si>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</si>
  <si>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</si>
  <si>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</si>
  <si>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</si>
  <si>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</si>
  <si>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</si>
  <si>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</si>
  <si>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</si>
  <si>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</si>
  <si>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</si>
  <si>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</si>
  <si>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</si>
  <si>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</si>
  <si>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</si>
  <si>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</si>
  <si>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</si>
  <si>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</si>
  <si>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</si>
  <si>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</si>
  <si>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</si>
  <si>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</si>
  <si>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</si>
  <si>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</si>
  <si>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</si>
  <si>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</si>
  <si>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</si>
  <si>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</si>
  <si>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</si>
  <si>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</si>
  <si>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</si>
  <si>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</si>
  <si>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</si>
  <si>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</si>
  <si>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</si>
  <si>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</si>
  <si>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</si>
  <si>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</si>
  <si>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</si>
  <si>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</si>
  <si>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</si>
  <si>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</si>
  <si>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</si>
  <si>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</si>
  <si>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</si>
  <si>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</si>
  <si>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</si>
  <si>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</si>
  <si>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</si>
  <si>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</si>
  <si>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</si>
  <si>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</si>
  <si>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</si>
  <si>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</si>
  <si>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</si>
  <si>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</si>
  <si>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</si>
  <si>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</si>
  <si>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</si>
  <si>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</si>
  <si>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</si>
  <si>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</si>
  <si>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</si>
  <si>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</si>
  <si>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</si>
  <si>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</si>
  <si>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</si>
  <si>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</si>
  <si>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</si>
  <si>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</si>
  <si>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</si>
  <si>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</si>
  <si>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</si>
  <si>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</si>
  <si>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</si>
  <si>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</si>
  <si>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</si>
  <si>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</si>
  <si>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</si>
  <si>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</si>
  <si>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</si>
  <si>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</si>
  <si>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</si>
  <si>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</si>
  <si>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</si>
  <si>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</si>
  <si>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</si>
  <si>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</si>
  <si>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</si>
  <si>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</si>
  <si>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</si>
  <si>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</si>
  <si>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</si>
  <si>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</si>
  <si>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</si>
  <si>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</si>
  <si>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</si>
  <si>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</si>
  <si>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</si>
  <si>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</si>
  <si>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</si>
  <si>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</si>
  <si>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</si>
  <si>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</si>
  <si>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</si>
  <si>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</si>
  <si>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</si>
  <si>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</si>
  <si>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</si>
  <si>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</si>
  <si>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</si>
  <si>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</si>
  <si>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</si>
  <si>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</si>
  <si>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</si>
  <si>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</si>
  <si>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</si>
  <si>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</si>
  <si>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</si>
  <si>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</si>
  <si>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</si>
  <si>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</si>
  <si>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</si>
  <si>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</si>
  <si>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</si>
  <si>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</si>
  <si>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</si>
  <si>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</si>
  <si>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</si>
  <si>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</si>
  <si>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</si>
  <si>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</si>
  <si>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</si>
  <si>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</si>
  <si>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</si>
  <si>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</si>
  <si>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</si>
  <si>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</si>
  <si>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</si>
  <si>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</si>
  <si>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</si>
  <si>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</si>
  <si>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</si>
  <si>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</si>
  <si>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</si>
  <si>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</si>
  <si>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</si>
  <si>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</si>
  <si>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</si>
  <si>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</si>
  <si>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</si>
  <si>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</si>
  <si>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</si>
  <si>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</si>
  <si>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</si>
  <si>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</si>
  <si>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</si>
  <si>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</si>
  <si>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</si>
  <si>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</si>
  <si>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</si>
  <si>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</si>
  <si>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</si>
  <si>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</si>
  <si>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</si>
  <si>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</si>
  <si>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</si>
  <si>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</si>
  <si>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</si>
  <si>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</si>
  <si>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</si>
  <si>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</si>
  <si>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</si>
  <si>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</si>
  <si>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</si>
  <si>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</si>
  <si>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</si>
  <si>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</si>
  <si>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</si>
  <si>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</si>
  <si>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</si>
  <si>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</si>
  <si>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</si>
  <si>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</si>
  <si>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</si>
  <si>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</si>
  <si>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</si>
  <si>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</si>
  <si>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</si>
  <si>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</si>
  <si>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</si>
  <si>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</si>
  <si>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</si>
  <si>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</si>
  <si>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</si>
  <si>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</si>
  <si>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</si>
  <si>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</si>
  <si>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</si>
  <si>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</si>
  <si>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</si>
  <si>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</si>
  <si>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</si>
  <si>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</si>
  <si>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</si>
  <si>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</si>
  <si>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</si>
  <si>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</si>
  <si>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</si>
  <si>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</si>
  <si>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</si>
  <si>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</si>
  <si>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</si>
  <si>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</si>
  <si>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</si>
  <si>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</si>
  <si>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</si>
  <si>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</si>
  <si>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</si>
  <si>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</si>
  <si>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</si>
  <si>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</si>
  <si>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</si>
  <si>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</si>
  <si>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</si>
  <si>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</si>
  <si>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</si>
  <si>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</si>
  <si>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</si>
  <si>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</si>
  <si>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</si>
  <si>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</si>
  <si>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</si>
  <si>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</si>
  <si>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</si>
  <si>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</si>
  <si>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</si>
  <si>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</si>
  <si>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</si>
  <si>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</si>
  <si>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</si>
  <si>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</si>
  <si>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</si>
  <si>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</si>
  <si>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</si>
  <si>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</si>
  <si>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</si>
  <si>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</si>
  <si>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</si>
  <si>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</si>
  <si>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</si>
  <si>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</si>
  <si>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</si>
  <si>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</si>
  <si>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</si>
  <si>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</si>
  <si>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</si>
  <si>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</si>
  <si>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</si>
  <si>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</si>
  <si>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</si>
  <si>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</si>
  <si>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</si>
  <si>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</si>
  <si>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</si>
  <si>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</si>
  <si>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</si>
  <si>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</si>
  <si>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</si>
  <si>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</si>
  <si>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</si>
  <si>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</si>
  <si>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</si>
  <si>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</si>
  <si>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</si>
  <si>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</si>
  <si>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</si>
  <si>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</si>
  <si>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</si>
  <si>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</si>
  <si>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</si>
  <si>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</si>
  <si>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</si>
  <si>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</si>
  <si>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</si>
  <si>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</si>
  <si>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</si>
  <si>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</si>
  <si>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</si>
  <si>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</si>
  <si>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</si>
  <si>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</si>
  <si>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</si>
  <si>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</si>
  <si>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</si>
  <si>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</si>
  <si>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</si>
  <si>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</si>
  <si>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</si>
  <si>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</si>
  <si>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</si>
  <si>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</si>
  <si>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</si>
  <si>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</si>
  <si>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</si>
  <si>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</si>
  <si>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</si>
  <si>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</si>
  <si>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</si>
  <si>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</si>
  <si>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</si>
  <si>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</si>
  <si>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</si>
  <si>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</si>
  <si>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</si>
  <si>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</si>
  <si>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</si>
  <si>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</si>
  <si>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</si>
  <si>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</si>
  <si>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</si>
  <si>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</si>
  <si>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</si>
  <si>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</si>
  <si>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</si>
  <si>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</si>
  <si>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</si>
  <si>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</si>
  <si>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</si>
  <si>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</si>
  <si>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</si>
  <si>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</si>
  <si>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</si>
  <si>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</si>
  <si>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</si>
  <si>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</si>
  <si>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</si>
  <si>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</si>
  <si>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</si>
  <si>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</si>
  <si>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</si>
  <si>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</si>
  <si>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</si>
  <si>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</si>
  <si>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</si>
  <si>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</si>
  <si>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</si>
  <si>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</si>
  <si>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</si>
  <si>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</si>
  <si>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</si>
  <si>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</si>
  <si>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</si>
  <si>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</si>
  <si>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</si>
  <si>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</si>
  <si>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</si>
  <si>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</si>
  <si>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</si>
  <si>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</si>
  <si>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</si>
  <si>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</si>
  <si>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</si>
  <si>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</si>
  <si>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</si>
  <si>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</si>
  <si>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</si>
  <si>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</si>
  <si>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</si>
  <si>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</si>
  <si>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</si>
  <si>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</si>
  <si>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</si>
  <si>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</si>
  <si>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</si>
  <si>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</si>
  <si>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</si>
  <si>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</si>
  <si>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</si>
  <si>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</si>
  <si>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</si>
  <si>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</si>
  <si>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</si>
  <si>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</si>
  <si>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</si>
  <si>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</si>
  <si>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</si>
  <si>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</si>
  <si>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</si>
  <si>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</si>
  <si>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</si>
  <si>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</si>
  <si>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</si>
  <si>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</si>
  <si>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</si>
  <si>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</si>
  <si>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</si>
  <si>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</si>
  <si>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</si>
  <si>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</si>
  <si>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</si>
  <si>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</si>
  <si>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</si>
  <si>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</si>
  <si>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</si>
  <si>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</si>
  <si>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</si>
  <si>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</si>
  <si>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</si>
  <si>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</si>
  <si>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</si>
  <si>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</si>
  <si>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</si>
  <si>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</si>
  <si>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</si>
  <si>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</si>
  <si>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</si>
  <si>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</si>
  <si>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</si>
  <si>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</si>
  <si>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</si>
  <si>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</si>
  <si>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</si>
  <si>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</si>
  <si>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</si>
  <si>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</si>
  <si>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</si>
  <si>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</si>
  <si>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</si>
  <si>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</si>
  <si>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</si>
  <si>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</si>
  <si>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</si>
  <si>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</si>
  <si>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</si>
  <si>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</si>
  <si>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</si>
  <si>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</si>
  <si>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</si>
  <si>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</si>
  <si>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</si>
  <si>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</si>
  <si>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</si>
  <si>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</si>
  <si>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</si>
  <si>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</si>
  <si>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</si>
  <si>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</si>
  <si>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</si>
  <si>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</si>
  <si>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</si>
  <si>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</si>
  <si>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</si>
  <si>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</si>
  <si>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</si>
  <si>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</si>
  <si>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</si>
  <si>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</si>
  <si>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</si>
  <si>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</si>
  <si>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</si>
  <si>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</si>
  <si>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</si>
  <si>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</si>
  <si>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</si>
  <si>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</si>
  <si>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</si>
  <si>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</si>
  <si>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</si>
  <si>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</si>
  <si>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</si>
  <si>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</si>
  <si>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</si>
  <si>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</si>
  <si>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</si>
  <si>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</si>
  <si>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</si>
  <si>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</si>
  <si>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</si>
  <si>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</si>
  <si>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</si>
  <si>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</si>
  <si>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</si>
  <si>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</si>
  <si>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</si>
  <si>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</si>
  <si>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</si>
  <si>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</si>
  <si>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</si>
  <si>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</si>
  <si>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</si>
  <si>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</si>
  <si>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</si>
  <si>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</si>
  <si>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</si>
  <si>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</si>
  <si>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</si>
  <si>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</si>
  <si>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</si>
  <si>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</si>
  <si>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</si>
  <si>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</si>
  <si>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</si>
  <si>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</si>
  <si>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</si>
  <si>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</si>
  <si>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</si>
  <si>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</si>
  <si>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</si>
  <si>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</si>
  <si>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</si>
  <si>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</si>
  <si>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</si>
  <si>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</si>
  <si>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</si>
  <si>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</si>
  <si>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</si>
  <si>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</si>
  <si>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</si>
  <si>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</si>
  <si>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</si>
  <si>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</si>
  <si>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</si>
  <si>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</si>
  <si>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</si>
  <si>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</si>
  <si>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</si>
  <si>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</si>
  <si>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</si>
  <si>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</si>
  <si>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</si>
  <si>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</si>
  <si>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</si>
  <si>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</si>
  <si>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</si>
  <si>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</si>
  <si>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</si>
  <si>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</si>
  <si>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</si>
  <si>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</si>
  <si>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</si>
  <si>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</si>
  <si>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</si>
  <si>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</si>
  <si>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</si>
  <si>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</si>
  <si>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</si>
  <si>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</si>
  <si>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</si>
  <si>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</si>
  <si>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</si>
  <si>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</si>
  <si>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</si>
  <si>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</si>
  <si>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</si>
  <si>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</si>
  <si>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</si>
  <si>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</si>
  <si>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</si>
  <si>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</si>
  <si>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</si>
  <si>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</si>
  <si>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</si>
  <si>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</si>
  <si>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</si>
  <si>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</si>
  <si>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</si>
  <si>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</si>
  <si>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</si>
  <si>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</si>
  <si>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</si>
  <si>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</si>
  <si>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</si>
  <si>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</si>
  <si>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</si>
  <si>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</si>
  <si>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</si>
  <si>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</si>
  <si>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</si>
  <si>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</si>
  <si>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</si>
  <si>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</si>
  <si>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</si>
  <si>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</si>
  <si>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</si>
  <si>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</si>
  <si>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</si>
  <si>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</si>
  <si>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</si>
  <si>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</si>
  <si>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</si>
  <si>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</si>
  <si>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</si>
  <si>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</si>
  <si>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</si>
  <si>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</si>
  <si>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</si>
  <si>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</si>
  <si>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</si>
  <si>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</si>
  <si>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</si>
  <si>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</si>
  <si>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</si>
  <si>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</si>
  <si>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</si>
  <si>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</si>
  <si>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</si>
  <si>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</si>
  <si>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</si>
  <si>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</si>
  <si>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</si>
  <si>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</si>
  <si>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</si>
  <si>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</si>
  <si>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</si>
  <si>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</si>
  <si>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</si>
  <si>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</si>
  <si>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</si>
  <si>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</si>
  <si>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</si>
  <si>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</si>
  <si>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</si>
  <si>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</si>
  <si>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</si>
  <si>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</si>
  <si>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</si>
  <si>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</si>
  <si>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</si>
  <si>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</si>
  <si>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</si>
  <si>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</si>
  <si>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</si>
  <si>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</si>
  <si>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</si>
  <si>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</si>
  <si>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</si>
  <si>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</si>
  <si>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</si>
  <si>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</si>
  <si>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</si>
  <si>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</si>
  <si>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</si>
  <si>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</si>
  <si>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</si>
  <si>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</si>
  <si>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</si>
  <si>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</si>
  <si>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</si>
  <si>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</si>
  <si>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</si>
  <si>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</si>
  <si>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</si>
  <si>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</si>
  <si>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</si>
  <si>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</si>
  <si>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</si>
  <si>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</si>
  <si>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</si>
  <si>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</si>
  <si>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</si>
  <si>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</si>
  <si>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</si>
  <si>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</si>
  <si>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</si>
  <si>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</si>
  <si>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</si>
  <si>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</si>
  <si>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</si>
  <si>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</si>
  <si>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</si>
  <si>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</si>
  <si>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</si>
  <si>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</si>
  <si>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</si>
  <si>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</si>
  <si>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</si>
  <si>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</si>
  <si>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</si>
  <si>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</si>
  <si>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</si>
  <si>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</si>
  <si>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</si>
  <si>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</si>
  <si>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</si>
  <si>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</si>
  <si>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</si>
  <si>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</si>
  <si>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</si>
  <si>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</si>
  <si>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</si>
  <si>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</si>
  <si>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</si>
  <si>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</si>
  <si>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</si>
  <si>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</si>
  <si>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</si>
  <si>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</si>
  <si>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</si>
  <si>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</si>
  <si>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</si>
  <si>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</si>
  <si>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</si>
  <si>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</si>
  <si>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</si>
  <si>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</si>
  <si>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</si>
  <si>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</si>
  <si>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</si>
  <si>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</si>
  <si>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</si>
  <si>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</si>
  <si>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</si>
  <si>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</si>
  <si>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</si>
  <si>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</si>
  <si>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</si>
  <si>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</si>
  <si>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</si>
  <si>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</si>
  <si>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</si>
  <si>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</si>
  <si>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</si>
  <si>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</si>
  <si>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</si>
  <si>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</si>
  <si>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</si>
  <si>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</si>
  <si>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</si>
  <si>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</si>
  <si>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</si>
  <si>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</si>
  <si>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</si>
  <si>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</si>
  <si>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</si>
  <si>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</si>
  <si>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</si>
  <si>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</si>
  <si>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</si>
  <si>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</si>
  <si>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</si>
  <si>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</si>
  <si>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</si>
  <si>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</si>
  <si>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</si>
  <si>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</si>
  <si>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</si>
  <si>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</si>
  <si>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</si>
  <si>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</si>
  <si>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</si>
  <si>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</si>
  <si>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</si>
  <si>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</si>
  <si>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</si>
  <si>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</si>
  <si>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</si>
  <si>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</si>
  <si>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</si>
  <si>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</si>
  <si>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</si>
  <si>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</si>
  <si>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</si>
  <si>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</si>
  <si>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</si>
  <si>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</si>
  <si>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</si>
  <si>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</si>
  <si>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</si>
  <si>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</si>
  <si>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</si>
  <si>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</si>
  <si>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</si>
  <si>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</si>
  <si>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</si>
  <si>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</si>
  <si>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</si>
  <si>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</si>
  <si>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</si>
  <si>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</si>
  <si>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</si>
  <si>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</si>
  <si>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</si>
  <si>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</si>
  <si>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</si>
  <si>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</si>
  <si>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</si>
  <si>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</si>
  <si>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</si>
  <si>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</si>
  <si>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</si>
  <si>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</si>
  <si>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</si>
  <si>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</si>
  <si>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</si>
  <si>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</si>
  <si>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</si>
  <si>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</si>
  <si>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</si>
  <si>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</si>
  <si>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</si>
  <si>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</si>
  <si>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</si>
  <si>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</si>
  <si>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</si>
  <si>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</si>
  <si>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</si>
  <si>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</si>
  <si>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</si>
  <si>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</si>
  <si>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</si>
  <si>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</si>
  <si>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</si>
  <si>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</si>
  <si>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</si>
  <si>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</si>
  <si>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</si>
  <si>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</si>
  <si>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</si>
  <si>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</si>
  <si>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</si>
  <si>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</si>
  <si>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</si>
  <si>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</si>
  <si>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</si>
  <si>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</si>
  <si>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</si>
  <si>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</si>
  <si>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</si>
  <si>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</si>
  <si>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</si>
  <si>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</si>
  <si>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</si>
  <si>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</si>
  <si>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</si>
  <si>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</si>
  <si>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</si>
  <si>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</si>
  <si>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</si>
  <si>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</si>
  <si>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</si>
  <si>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</si>
  <si>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</si>
  <si>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</si>
  <si>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</si>
  <si>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</si>
  <si>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</si>
  <si>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</si>
  <si>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</si>
  <si>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</si>
  <si>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</si>
  <si>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</si>
  <si>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</si>
  <si>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</si>
  <si>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</si>
  <si>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</si>
  <si>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</si>
  <si>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</si>
  <si>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</si>
  <si>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</si>
  <si>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</si>
  <si>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</si>
  <si>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</si>
  <si>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</si>
  <si>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</si>
  <si>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</si>
  <si>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</si>
  <si>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</si>
  <si>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</si>
  <si>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</si>
  <si>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</si>
  <si>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</si>
  <si>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</si>
  <si>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</si>
  <si>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</si>
  <si>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</si>
  <si>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</si>
  <si>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</si>
  <si>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</si>
  <si>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</si>
  <si>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</si>
  <si>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</si>
  <si>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</si>
  <si>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</si>
  <si>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</si>
  <si>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</si>
  <si>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</si>
  <si>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</si>
  <si>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</si>
  <si>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</si>
  <si>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</si>
  <si>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</si>
  <si>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</si>
  <si>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</si>
  <si>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</si>
  <si>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</si>
  <si>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</si>
  <si>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</si>
  <si>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</si>
  <si>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</si>
  <si>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</si>
  <si>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</si>
  <si>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</si>
  <si>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</si>
  <si>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</si>
  <si>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</si>
  <si>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</si>
  <si>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</si>
  <si>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</si>
  <si>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</si>
  <si>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</si>
  <si>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</si>
  <si>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</si>
  <si>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</si>
  <si>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</si>
  <si>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</si>
  <si>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</si>
  <si>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</si>
  <si>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</si>
  <si>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</si>
  <si>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</si>
  <si>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</si>
  <si>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</si>
  <si>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</si>
  <si>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</si>
  <si>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</si>
  <si>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</si>
  <si>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</si>
  <si>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</si>
  <si>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</si>
  <si>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</si>
  <si>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</si>
  <si>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</si>
  <si>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</si>
  <si>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</si>
  <si>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</si>
  <si>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</si>
  <si>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</si>
  <si>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</si>
  <si>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</si>
  <si>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</si>
  <si>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</si>
  <si>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</si>
  <si>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</si>
  <si>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</si>
  <si>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</si>
  <si>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</si>
  <si>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</si>
  <si>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</si>
  <si>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</si>
  <si>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</si>
  <si>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</si>
  <si>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</si>
  <si>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</si>
  <si>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</si>
  <si>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</si>
  <si>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</si>
  <si>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</si>
  <si>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</si>
  <si>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</si>
  <si>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</si>
  <si>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</si>
  <si>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</si>
  <si>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</si>
  <si>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</si>
  <si>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</si>
  <si>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</si>
  <si>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</si>
  <si>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</si>
  <si>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</si>
  <si>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</si>
  <si>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</si>
  <si>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</si>
  <si>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</si>
  <si>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</si>
  <si>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</si>
  <si>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</si>
  <si>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</si>
  <si>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</si>
  <si>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</si>
  <si>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</si>
  <si>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</si>
  <si>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</si>
  <si>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</si>
  <si>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</si>
  <si>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</si>
  <si>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</si>
  <si>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</si>
  <si>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</si>
  <si>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</si>
  <si>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</si>
  <si>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</si>
  <si>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</si>
  <si>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</si>
  <si>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</si>
  <si>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</si>
  <si>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</si>
  <si>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</si>
  <si>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</si>
  <si>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</si>
  <si>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</si>
  <si>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</si>
  <si>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</si>
  <si>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</si>
  <si>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</si>
  <si>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</si>
  <si>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</si>
  <si>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</si>
  <si>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</si>
  <si>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</si>
  <si>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</si>
  <si>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</si>
  <si>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</si>
  <si>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</si>
  <si>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</si>
  <si>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</si>
  <si>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</si>
  <si>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</si>
  <si>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</si>
  <si>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</si>
  <si>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</si>
  <si>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</si>
  <si>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</si>
  <si>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</si>
  <si>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</si>
  <si>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</si>
  <si>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</si>
  <si>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</si>
  <si>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</si>
  <si>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</si>
  <si>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</si>
  <si>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</si>
  <si>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</si>
  <si>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</si>
  <si>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</si>
  <si>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</si>
  <si>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</si>
  <si>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</si>
  <si>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</si>
  <si>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</si>
  <si>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</si>
  <si>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</si>
  <si>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</si>
  <si>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</si>
  <si>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</si>
  <si>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</si>
  <si>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</si>
  <si>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</si>
  <si>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</si>
  <si>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</si>
  <si>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</si>
  <si>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</si>
  <si>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</si>
  <si>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</si>
  <si>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</si>
  <si>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</si>
  <si>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</si>
  <si>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</si>
  <si>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</si>
  <si>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</si>
  <si>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</si>
  <si>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</si>
  <si>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</si>
  <si>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</si>
  <si>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</si>
  <si>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</si>
  <si>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</si>
  <si>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</si>
  <si>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</si>
  <si>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</si>
  <si>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</si>
  <si>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</si>
  <si>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</si>
  <si>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</si>
  <si>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</si>
  <si>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</si>
  <si>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</si>
  <si>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</si>
  <si>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</si>
  <si>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</si>
  <si>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</si>
  <si>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</si>
  <si>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</si>
  <si>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</si>
  <si>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</si>
  <si>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</si>
  <si>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</si>
  <si>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</si>
  <si>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</si>
  <si>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</si>
  <si>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</si>
  <si>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</si>
  <si>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</si>
  <si>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</si>
  <si>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</si>
  <si>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</si>
  <si>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</si>
  <si>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</si>
  <si>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</si>
  <si>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</si>
  <si>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</si>
  <si>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</si>
  <si>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</si>
  <si>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</si>
  <si>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</si>
  <si>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</si>
  <si>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</si>
  <si>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</si>
  <si>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</si>
  <si>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</si>
  <si>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</si>
  <si>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</si>
  <si>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</si>
  <si>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</si>
  <si>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</si>
  <si>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</si>
  <si>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</si>
  <si>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</si>
  <si>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</si>
  <si>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</si>
  <si>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</si>
  <si>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</si>
  <si>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</si>
  <si>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</si>
  <si>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</si>
  <si>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</si>
  <si>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</si>
  <si>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</si>
  <si>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</si>
  <si>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</si>
  <si>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</si>
  <si>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</si>
  <si>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</si>
  <si>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</si>
  <si>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</si>
  <si>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</si>
  <si>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</si>
  <si>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</si>
  <si>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</si>
  <si>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</si>
  <si>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</si>
  <si>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</si>
  <si>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</si>
  <si>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</si>
  <si>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</si>
  <si>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</si>
  <si>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</si>
  <si>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</si>
  <si>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</si>
  <si>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</si>
  <si>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</si>
  <si>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</si>
  <si>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</si>
  <si>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</si>
  <si>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</si>
  <si>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</si>
  <si>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</si>
  <si>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</si>
  <si>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</si>
  <si>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</si>
  <si>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</si>
  <si>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</si>
  <si>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</si>
  <si>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</si>
  <si>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</si>
  <si>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</si>
  <si>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</si>
  <si>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</si>
  <si>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</si>
  <si>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</si>
  <si>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</si>
  <si>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</si>
  <si>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</si>
  <si>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</si>
  <si>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</si>
  <si>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</si>
  <si>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</si>
  <si>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</si>
  <si>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</si>
  <si>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</si>
  <si>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</si>
  <si>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</si>
  <si>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</si>
  <si>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</si>
  <si>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</si>
  <si>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</si>
  <si>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</si>
  <si>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</si>
  <si>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</si>
  <si>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</si>
  <si>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</si>
  <si>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</si>
  <si>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</si>
  <si>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</si>
  <si>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</si>
  <si>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</si>
  <si>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</si>
  <si>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</si>
  <si>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</si>
  <si>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</si>
  <si>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</si>
  <si>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</si>
  <si>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</si>
  <si>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</si>
  <si>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</si>
  <si>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</si>
  <si>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</si>
  <si>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</si>
  <si>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</si>
  <si>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</si>
  <si>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</si>
  <si>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</si>
  <si>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</si>
  <si>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</si>
  <si>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</si>
  <si>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</si>
  <si>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</si>
  <si>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</si>
  <si>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</si>
  <si>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</si>
  <si>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</si>
  <si>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</si>
  <si>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</si>
  <si>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</si>
  <si>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</si>
  <si>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</si>
  <si>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</si>
  <si>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</si>
  <si>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</si>
  <si>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</si>
  <si>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</si>
  <si>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</si>
  <si>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</si>
  <si>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</si>
  <si>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</si>
  <si>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</si>
  <si>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</si>
  <si>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</si>
  <si>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</si>
  <si>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</si>
  <si>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</si>
  <si>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</si>
  <si>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</si>
  <si>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</si>
  <si>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</si>
  <si>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</si>
  <si>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</si>
  <si>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</si>
  <si>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</si>
  <si>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</si>
  <si>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</si>
  <si>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</si>
  <si>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</si>
  <si>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</si>
  <si>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</si>
  <si>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</si>
  <si>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</si>
  <si>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</si>
  <si>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</si>
  <si>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</si>
  <si>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</si>
  <si>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</si>
  <si>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</si>
  <si>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</si>
  <si>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</si>
  <si>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</si>
  <si>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</si>
  <si>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</si>
  <si>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</si>
  <si>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</si>
  <si>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</si>
  <si>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</si>
  <si>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</si>
  <si>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</si>
  <si>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</si>
  <si>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</si>
  <si>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</si>
  <si>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</si>
  <si>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</si>
  <si>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</si>
  <si>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</si>
  <si>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</si>
  <si>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</si>
  <si>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</si>
  <si>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</si>
  <si>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</si>
  <si>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</si>
  <si>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</si>
  <si>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</si>
  <si>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</si>
  <si>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</si>
  <si>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</si>
  <si>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</si>
  <si>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</si>
  <si>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</si>
  <si>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</si>
  <si>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</si>
  <si>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</si>
  <si>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</si>
  <si>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</si>
  <si>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</si>
  <si>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</si>
  <si>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</si>
  <si>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</si>
  <si>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</si>
  <si>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</si>
  <si>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</si>
  <si>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</si>
  <si>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</si>
  <si>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</si>
  <si>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</si>
  <si>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</si>
  <si>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</si>
  <si>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</si>
  <si>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</si>
  <si>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</si>
  <si>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</si>
  <si>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</si>
  <si>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</si>
  <si>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</si>
  <si>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</si>
  <si>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</si>
  <si>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</si>
  <si>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</si>
  <si>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</si>
  <si>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</si>
  <si>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</si>
  <si>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</si>
  <si>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</si>
  <si>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</si>
  <si>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</si>
  <si>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</si>
  <si>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</si>
  <si>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</si>
  <si>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</si>
  <si>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</si>
  <si>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</si>
  <si>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</si>
  <si>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</si>
  <si>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</si>
  <si>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</si>
  <si>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</si>
  <si>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</si>
  <si>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</si>
  <si>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</si>
  <si>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</si>
  <si>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</si>
  <si>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</si>
  <si>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</si>
  <si>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</si>
  <si>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</si>
  <si>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</si>
  <si>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</si>
  <si>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</si>
  <si>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</si>
  <si>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</si>
  <si>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</si>
  <si>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</si>
  <si>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</si>
  <si>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</si>
  <si>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</si>
  <si>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</si>
  <si>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</si>
  <si>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</si>
  <si>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</si>
  <si>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</si>
  <si>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</si>
  <si>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</si>
  <si>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</si>
  <si>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</si>
  <si>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</si>
  <si>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</si>
  <si>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</si>
  <si>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</si>
  <si>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</si>
  <si>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</si>
  <si>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</si>
  <si>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</si>
  <si>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</si>
  <si>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</si>
  <si>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</si>
  <si>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</si>
  <si>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</si>
  <si>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</si>
  <si>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</si>
  <si>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</si>
  <si>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</si>
  <si>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</si>
  <si>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</si>
  <si>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</si>
  <si>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</si>
  <si>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</si>
  <si>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</si>
  <si>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</si>
  <si>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</si>
  <si>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</si>
  <si>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</si>
  <si>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</si>
  <si>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</si>
  <si>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</si>
  <si>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</si>
  <si>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</si>
  <si>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</si>
  <si>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</si>
  <si>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</si>
  <si>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</si>
  <si>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</si>
  <si>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</si>
  <si>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</si>
  <si>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</si>
  <si>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</si>
  <si>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</si>
  <si>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</si>
  <si>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</si>
  <si>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</si>
  <si>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</si>
  <si>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</si>
  <si>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</si>
  <si>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</si>
  <si>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</si>
  <si>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</si>
  <si>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</si>
  <si>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</si>
  <si>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</si>
  <si>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</si>
  <si>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</si>
  <si>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</si>
  <si>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</si>
  <si>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</si>
  <si>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</si>
  <si>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</si>
  <si>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</si>
  <si>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</si>
  <si>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</si>
  <si>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</si>
  <si>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</si>
  <si>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</si>
  <si>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</si>
  <si>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</si>
  <si>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</si>
  <si>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</si>
  <si>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</si>
  <si>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</si>
  <si>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</si>
  <si>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</si>
  <si>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</si>
  <si>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</si>
  <si>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</si>
  <si>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</si>
  <si>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</si>
  <si>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</si>
  <si>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</si>
  <si>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</si>
  <si>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</si>
  <si>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</si>
  <si>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</si>
  <si>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</si>
  <si>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</si>
  <si>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</si>
  <si>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</si>
  <si>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</si>
  <si>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</si>
  <si>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</si>
  <si>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</si>
  <si>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</si>
  <si>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</si>
  <si>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</si>
  <si>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</si>
  <si>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</si>
  <si>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</si>
  <si>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</si>
  <si>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</si>
  <si>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</si>
  <si>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</si>
  <si>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</si>
  <si>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</si>
  <si>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</si>
  <si>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</si>
  <si>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</si>
  <si>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</si>
  <si>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</si>
  <si>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</si>
  <si>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</si>
  <si>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</si>
  <si>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</si>
  <si>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</si>
  <si>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</si>
  <si>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</si>
  <si>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</si>
  <si>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</si>
  <si>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</si>
  <si>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</si>
  <si>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</si>
  <si>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</si>
  <si>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</si>
  <si>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</si>
  <si>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</si>
  <si>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</si>
  <si>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</si>
  <si>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</si>
  <si>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</si>
  <si>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</si>
  <si>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</si>
  <si>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</si>
  <si>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</si>
  <si>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</si>
  <si>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</si>
  <si>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</si>
  <si>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</si>
  <si>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</si>
  <si>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</si>
  <si>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</si>
  <si>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</si>
  <si>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</si>
  <si>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</si>
  <si>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</si>
  <si>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</si>
  <si>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</si>
  <si>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</si>
  <si>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</si>
  <si>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</si>
  <si>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</si>
  <si>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</si>
  <si>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</si>
  <si>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</si>
  <si>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</si>
  <si>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</si>
  <si>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</si>
  <si>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</si>
  <si>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</si>
  <si>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</si>
  <si>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</si>
  <si>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</si>
  <si>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</si>
  <si>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</si>
  <si>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</si>
  <si>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</si>
  <si>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</si>
  <si>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</si>
  <si>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</si>
  <si>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</si>
  <si>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</si>
  <si>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</si>
  <si>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</si>
  <si>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</si>
  <si>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</si>
  <si>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</si>
  <si>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</si>
  <si>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</si>
  <si>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</si>
  <si>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</si>
  <si>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</si>
  <si>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</si>
  <si>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</si>
  <si>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</si>
  <si>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</si>
  <si>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</si>
  <si>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</si>
  <si>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</si>
  <si>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</si>
  <si>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</si>
  <si>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</si>
  <si>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</si>
  <si>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</si>
  <si>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</si>
  <si>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</si>
  <si>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</si>
  <si>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</si>
  <si>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</si>
  <si>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</si>
  <si>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</si>
  <si>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</si>
  <si>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</si>
  <si>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</si>
  <si>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</si>
  <si>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</si>
  <si>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</si>
  <si>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</si>
  <si>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</si>
  <si>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</si>
  <si>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</si>
  <si>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</si>
  <si>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</si>
  <si>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</si>
  <si>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</si>
  <si>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</si>
  <si>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</si>
  <si>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</si>
  <si>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</si>
  <si>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</si>
  <si>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</si>
  <si>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</si>
  <si>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</si>
  <si>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</si>
  <si>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</si>
  <si>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</si>
  <si>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</si>
  <si>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</si>
  <si>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</si>
  <si>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</si>
  <si>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</si>
  <si>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</si>
  <si>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</si>
  <si>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</si>
  <si>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</si>
  <si>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</si>
  <si>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</si>
  <si>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</si>
  <si>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</si>
  <si>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</si>
  <si>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</si>
  <si>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</si>
  <si>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</si>
  <si>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</si>
  <si>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</si>
  <si>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</si>
  <si>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</si>
  <si>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</si>
  <si>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</si>
  <si>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</si>
  <si>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</si>
  <si>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</si>
  <si>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</si>
  <si>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</si>
  <si>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</si>
  <si>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</si>
  <si>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</si>
  <si>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</si>
  <si>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</si>
  <si>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</si>
  <si>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</si>
  <si>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</si>
  <si>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</si>
  <si>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</si>
  <si>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</si>
  <si>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</si>
  <si>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</si>
  <si>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</si>
  <si>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</si>
  <si>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</si>
  <si>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</si>
  <si>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</si>
  <si>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</si>
  <si>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</si>
  <si>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</si>
  <si>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</si>
  <si>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</si>
  <si>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</si>
  <si>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</si>
  <si>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</si>
  <si>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</si>
  <si>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</si>
  <si>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</si>
  <si>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</si>
  <si>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</si>
  <si>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</si>
  <si>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</si>
  <si>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</si>
  <si>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</si>
  <si>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</si>
  <si>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</si>
  <si>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</si>
  <si>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</si>
  <si>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</si>
  <si>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</si>
  <si>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</si>
  <si>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</si>
  <si>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</si>
  <si>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</si>
  <si>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</si>
  <si>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</si>
  <si>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</si>
  <si>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</si>
  <si>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</si>
  <si>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</si>
  <si>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</si>
  <si>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</si>
  <si>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</si>
  <si>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</si>
  <si>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</si>
  <si>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</si>
  <si>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</si>
  <si>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</si>
  <si>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</si>
  <si>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</si>
  <si>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</si>
  <si>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</si>
  <si>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</si>
  <si>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</si>
  <si>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</si>
  <si>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</si>
  <si>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</si>
  <si>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</si>
  <si>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</si>
  <si>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</si>
  <si>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</si>
  <si>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</si>
  <si>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</si>
  <si>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</si>
  <si>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</si>
  <si>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</si>
  <si>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</si>
  <si>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</si>
  <si>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</si>
  <si>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</si>
  <si>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</si>
  <si>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</si>
  <si>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</si>
  <si>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</si>
  <si>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</si>
  <si>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</si>
  <si>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</si>
  <si>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</si>
  <si>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</si>
  <si>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</si>
  <si>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</si>
  <si>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</si>
  <si>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</si>
  <si>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</si>
  <si>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</si>
  <si>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</si>
  <si>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</si>
  <si>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</si>
  <si>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</si>
  <si>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</si>
  <si>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</si>
  <si>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</si>
  <si>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</si>
  <si>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</si>
  <si>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</si>
  <si>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</si>
  <si>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</si>
  <si>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</si>
  <si>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</si>
  <si>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</si>
  <si>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</si>
  <si>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</si>
  <si>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</si>
  <si>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</si>
  <si>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</si>
  <si>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</si>
  <si>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</si>
  <si>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</si>
  <si>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</si>
  <si>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</si>
  <si>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</si>
  <si>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</si>
  <si>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</si>
  <si>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</si>
  <si>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</si>
  <si>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</si>
  <si>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</si>
  <si>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</si>
  <si>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</si>
  <si>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</si>
  <si>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</si>
  <si>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</si>
  <si>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</si>
  <si>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</si>
  <si>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</si>
  <si>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</si>
  <si>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</si>
  <si>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</si>
  <si>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</si>
  <si>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</si>
  <si>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</si>
  <si>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</si>
  <si>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</si>
  <si>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</si>
  <si>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</si>
  <si>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</si>
  <si>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</si>
  <si>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</si>
  <si>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</si>
  <si>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</si>
  <si>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</si>
  <si>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</si>
  <si>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</si>
  <si>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</si>
  <si>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</si>
  <si>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</si>
  <si>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</si>
  <si>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</si>
  <si>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</si>
  <si>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</si>
  <si>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</si>
  <si>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</si>
  <si>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</si>
  <si>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</si>
  <si>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</si>
  <si>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</si>
  <si>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</si>
  <si>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</si>
  <si>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</si>
  <si>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</si>
  <si>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</si>
  <si>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</si>
  <si>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</si>
  <si>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</si>
  <si>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</si>
  <si>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</si>
  <si>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</si>
  <si>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</si>
  <si>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</si>
  <si>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</si>
  <si>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</si>
  <si>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</si>
  <si>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</si>
  <si>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</si>
  <si>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</si>
  <si>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</si>
  <si>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</si>
  <si>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</si>
  <si>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</si>
  <si>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</si>
  <si>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</si>
  <si>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</si>
  <si>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</si>
  <si>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</si>
  <si>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</si>
  <si>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</si>
  <si>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</si>
  <si>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</si>
  <si>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</si>
  <si>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</si>
  <si>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</si>
  <si>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</si>
  <si>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</si>
  <si>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</si>
  <si>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</si>
  <si>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</si>
  <si>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</si>
  <si>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</si>
  <si>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</si>
  <si>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</si>
  <si>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</si>
  <si>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</si>
  <si>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</si>
  <si>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</si>
  <si>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</si>
  <si>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</si>
  <si>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</si>
  <si>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</si>
  <si>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</si>
  <si>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</si>
  <si>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</si>
  <si>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</si>
  <si>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</si>
  <si>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</si>
  <si>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</si>
  <si>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</si>
  <si>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</si>
  <si>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</si>
  <si>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</si>
  <si>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</si>
  <si>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</si>
  <si>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</si>
  <si>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</si>
  <si>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</si>
  <si>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</si>
  <si>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</si>
  <si>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</si>
  <si>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</si>
  <si>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</si>
  <si>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</si>
  <si>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</si>
  <si>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</si>
  <si>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</si>
  <si>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</si>
  <si>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</si>
  <si>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</si>
  <si>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</si>
  <si>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</si>
  <si>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</si>
  <si>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</si>
  <si>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</si>
  <si>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</si>
  <si>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</si>
  <si>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</si>
  <si>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</si>
  <si>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</si>
  <si>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</si>
  <si>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</si>
  <si>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</si>
  <si>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</si>
  <si>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</si>
  <si>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</si>
  <si>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</si>
  <si>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</si>
  <si>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</si>
  <si>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</si>
  <si>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</si>
  <si>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</si>
  <si>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</si>
  <si>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</si>
  <si>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</si>
  <si>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</si>
  <si>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</si>
  <si>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</si>
  <si>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</si>
  <si>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</si>
  <si>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</si>
  <si>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</si>
  <si>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</si>
  <si>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</si>
  <si>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</si>
  <si>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</si>
  <si>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</si>
  <si>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</si>
  <si>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</si>
  <si>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</si>
  <si>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</si>
  <si>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</si>
  <si>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</si>
  <si>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</si>
  <si>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</si>
  <si>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</si>
  <si>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</si>
  <si>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</si>
  <si>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</si>
  <si>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</si>
  <si>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</si>
  <si>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</si>
  <si>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</si>
  <si>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</si>
  <si>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</si>
  <si>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</si>
  <si>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</si>
  <si>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</si>
  <si>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</si>
  <si>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</si>
  <si>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</si>
  <si>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</si>
  <si>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</si>
  <si>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</si>
  <si>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</si>
  <si>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</si>
  <si>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</si>
  <si>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</si>
  <si>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</si>
  <si>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</si>
  <si>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</si>
  <si>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</si>
  <si>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</si>
  <si>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</si>
  <si>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</si>
  <si>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</si>
  <si>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</si>
  <si>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</si>
  <si>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</si>
  <si>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</si>
  <si>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</si>
  <si>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</si>
  <si>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</si>
  <si>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</si>
  <si>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</si>
  <si>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</si>
  <si>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</si>
  <si>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</si>
  <si>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</si>
  <si>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</si>
  <si>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</si>
  <si>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</si>
  <si>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</si>
  <si>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</si>
  <si>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</si>
  <si>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</si>
  <si>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</si>
  <si>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</si>
  <si>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</si>
  <si>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</si>
  <si>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</si>
  <si>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</si>
  <si>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</si>
  <si>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</si>
  <si>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</si>
  <si>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</si>
  <si>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</si>
  <si>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</si>
  <si>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</si>
  <si>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</si>
  <si>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</si>
  <si>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</si>
  <si>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</si>
  <si>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</si>
  <si>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</si>
  <si>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</si>
  <si>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</si>
  <si>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</si>
  <si>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</si>
  <si>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</si>
  <si>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</si>
  <si>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</si>
  <si>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</si>
  <si>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</si>
  <si>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</si>
  <si>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</si>
  <si>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</si>
  <si>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</si>
  <si>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</si>
  <si>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</si>
  <si>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</si>
  <si>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</si>
  <si>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</si>
  <si>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</si>
  <si>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</si>
  <si>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</si>
  <si>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</si>
  <si>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</si>
  <si>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</si>
  <si>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</si>
  <si>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</si>
  <si>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</si>
  <si>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</si>
  <si>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</si>
  <si>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</si>
  <si>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</si>
  <si>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</si>
  <si>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</si>
  <si>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</si>
  <si>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</si>
  <si>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</si>
  <si>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</si>
  <si>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</si>
  <si>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</si>
  <si>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</si>
  <si>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</si>
  <si>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</si>
  <si>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</si>
  <si>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</si>
  <si>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</si>
  <si>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</si>
  <si>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</si>
  <si>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</si>
  <si>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</si>
  <si>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</si>
  <si>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</si>
  <si>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</si>
  <si>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</si>
  <si>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</si>
  <si>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</si>
  <si>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</si>
  <si>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</si>
  <si>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</si>
  <si>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</si>
  <si>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</si>
  <si>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</si>
  <si>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</si>
  <si>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</si>
  <si>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</si>
  <si>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</si>
  <si>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</si>
  <si>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</si>
  <si>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</si>
  <si>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</si>
  <si>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</si>
  <si>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</si>
  <si>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</si>
  <si>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</si>
  <si>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</si>
  <si>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</si>
  <si>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</si>
  <si>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</si>
  <si>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</si>
  <si>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</si>
  <si>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</si>
  <si>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</si>
  <si>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</si>
  <si>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</si>
  <si>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</si>
  <si>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</si>
  <si>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</si>
  <si>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</si>
  <si>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</si>
  <si>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</si>
  <si>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</si>
  <si>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</si>
  <si>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</si>
  <si>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</si>
  <si>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</si>
  <si>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</si>
  <si>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</si>
  <si>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</si>
  <si>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</si>
  <si>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</si>
  <si>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</si>
  <si>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</si>
  <si>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</si>
  <si>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</si>
  <si>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</si>
  <si>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</si>
  <si>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</si>
  <si>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</si>
  <si>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</si>
  <si>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</si>
  <si>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</si>
  <si>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</si>
  <si>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</si>
  <si>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</si>
  <si>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</si>
  <si>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</si>
  <si>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</si>
  <si>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</si>
  <si>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</si>
  <si>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</si>
  <si>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</si>
  <si>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</si>
  <si>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</si>
  <si>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</si>
  <si>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</si>
  <si>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</si>
  <si>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</si>
  <si>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2021-20-10000696</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</si>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</sst>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9" zoomScaleNormal="10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459</v>
      </c>
      <c r="J20" s="149" t="s">
        <v>462</v>
      </c>
      <c r="K20" s="150">
        <v>1752123380</v>
      </c>
      <c r="L20" s="151">
        <v>44194</v>
      </c>
      <c r="M20" s="151">
        <v>44561</v>
      </c>
      <c r="N20" s="134">
        <f>+(M20-L20)/30</f>
        <v>12.233333333333333</v>
      </c>
      <c r="O20" s="137"/>
      <c r="U20" s="133"/>
      <c r="V20" s="105">
        <f ca="1">NOW()</f>
        <v>44193.594596759256</v>
      </c>
      <c r="W20" s="105">
        <f ca="1">NOW()</f>
        <v>44193.594596759256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32</v>
      </c>
      <c r="D48" s="110" t="s">
        <v>2699</v>
      </c>
      <c r="E48" s="144">
        <v>41640</v>
      </c>
      <c r="F48" s="144">
        <v>42004</v>
      </c>
      <c r="G48" s="159">
        <f>IF(AND(E48&lt;&gt;"",F48&lt;&gt;""),((F48-E48)/30),"")</f>
        <v>12.133333333333333</v>
      </c>
      <c r="H48" s="121" t="s">
        <v>2689</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2687</v>
      </c>
      <c r="C49" s="112" t="s">
        <v>32</v>
      </c>
      <c r="D49" s="110" t="s">
        <v>2688</v>
      </c>
      <c r="E49" s="144">
        <v>42005</v>
      </c>
      <c r="F49" s="144">
        <v>42369</v>
      </c>
      <c r="G49" s="159">
        <f t="shared" ref="G49:G50" si="2">IF(AND(E49&lt;&gt;"",F49&lt;&gt;""),((F49-E49)/30),"")</f>
        <v>12.133333333333333</v>
      </c>
      <c r="H49" s="121" t="s">
        <v>2689</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2687</v>
      </c>
      <c r="C50" s="112" t="s">
        <v>32</v>
      </c>
      <c r="D50" s="110" t="s">
        <v>2700</v>
      </c>
      <c r="E50" s="144">
        <v>42370</v>
      </c>
      <c r="F50" s="144">
        <v>42735</v>
      </c>
      <c r="G50" s="159">
        <f t="shared" si="2"/>
        <v>12.166666666666666</v>
      </c>
      <c r="H50" s="121" t="s">
        <v>2701</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2690</v>
      </c>
      <c r="C51" s="112" t="s">
        <v>31</v>
      </c>
      <c r="D51" s="110" t="s">
        <v>2691</v>
      </c>
      <c r="E51" s="144">
        <v>42399</v>
      </c>
      <c r="F51" s="144">
        <v>42613</v>
      </c>
      <c r="G51" s="159">
        <f t="shared" ref="G51:G107" si="3">IF(AND(E51&lt;&gt;"",F51&lt;&gt;""),((F51-E51)/30),"")</f>
        <v>7.1333333333333337</v>
      </c>
      <c r="H51" s="121" t="s">
        <v>2695</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2690</v>
      </c>
      <c r="C52" s="112" t="s">
        <v>31</v>
      </c>
      <c r="D52" s="110" t="s">
        <v>2692</v>
      </c>
      <c r="E52" s="144">
        <v>42614</v>
      </c>
      <c r="F52" s="144">
        <v>42674</v>
      </c>
      <c r="G52" s="159">
        <f t="shared" si="3"/>
        <v>2</v>
      </c>
      <c r="H52" s="121" t="s">
        <v>2696</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2690</v>
      </c>
      <c r="C53" s="112" t="s">
        <v>31</v>
      </c>
      <c r="D53" s="110" t="s">
        <v>2693</v>
      </c>
      <c r="E53" s="144">
        <v>42676</v>
      </c>
      <c r="F53" s="144">
        <v>42719</v>
      </c>
      <c r="G53" s="159">
        <f t="shared" si="3"/>
        <v>1.4333333333333333</v>
      </c>
      <c r="H53" s="121" t="s">
        <v>2697</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2690</v>
      </c>
      <c r="C54" s="112" t="s">
        <v>31</v>
      </c>
      <c r="D54" s="110" t="s">
        <v>2694</v>
      </c>
      <c r="E54" s="144">
        <v>42720</v>
      </c>
      <c r="F54" s="144">
        <v>43084</v>
      </c>
      <c r="G54" s="159">
        <f t="shared" si="3"/>
        <v>12.133333333333333</v>
      </c>
      <c r="H54" s="121" t="s">
        <v>2698</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2690</v>
      </c>
      <c r="C55" s="112" t="s">
        <v>31</v>
      </c>
      <c r="D55" s="110" t="s">
        <v>2702</v>
      </c>
      <c r="E55" s="144">
        <v>43085</v>
      </c>
      <c r="F55" s="144">
        <v>43312</v>
      </c>
      <c r="G55" s="159">
        <f t="shared" si="3"/>
        <v>7.5666666666666664</v>
      </c>
      <c r="H55" s="114" t="s">
        <v>2718</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2690</v>
      </c>
      <c r="C56" s="123" t="s">
        <v>31</v>
      </c>
      <c r="D56" s="120" t="s">
        <v>2702</v>
      </c>
      <c r="E56" s="144">
        <v>43085</v>
      </c>
      <c r="F56" s="144">
        <v>43312</v>
      </c>
      <c r="G56" s="159">
        <f t="shared" si="3"/>
        <v>7.5666666666666664</v>
      </c>
      <c r="H56" s="121" t="s">
        <v>2718</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2690</v>
      </c>
      <c r="C57" s="123" t="s">
        <v>31</v>
      </c>
      <c r="D57" s="120" t="s">
        <v>2702</v>
      </c>
      <c r="E57" s="144">
        <v>43085</v>
      </c>
      <c r="F57" s="144">
        <v>43312</v>
      </c>
      <c r="G57" s="159">
        <f t="shared" si="3"/>
        <v>7.5666666666666664</v>
      </c>
      <c r="H57" s="121" t="s">
        <v>2718</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2690</v>
      </c>
      <c r="C58" s="123" t="s">
        <v>31</v>
      </c>
      <c r="D58" s="120" t="s">
        <v>2703</v>
      </c>
      <c r="E58" s="144">
        <v>43085</v>
      </c>
      <c r="F58" s="144">
        <v>43312</v>
      </c>
      <c r="G58" s="159">
        <f t="shared" si="3"/>
        <v>7.5666666666666664</v>
      </c>
      <c r="H58" s="121" t="s">
        <v>2717</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2690</v>
      </c>
      <c r="C59" s="123" t="s">
        <v>31</v>
      </c>
      <c r="D59" s="120" t="s">
        <v>2703</v>
      </c>
      <c r="E59" s="144">
        <v>43085</v>
      </c>
      <c r="F59" s="144">
        <v>43312</v>
      </c>
      <c r="G59" s="159">
        <f t="shared" si="3"/>
        <v>7.5666666666666664</v>
      </c>
      <c r="H59" s="121" t="s">
        <v>2717</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2690</v>
      </c>
      <c r="C60" s="123" t="s">
        <v>31</v>
      </c>
      <c r="D60" s="120" t="s">
        <v>2703</v>
      </c>
      <c r="E60" s="144">
        <v>43085</v>
      </c>
      <c r="F60" s="144">
        <v>43312</v>
      </c>
      <c r="G60" s="159">
        <f t="shared" si="3"/>
        <v>7.5666666666666664</v>
      </c>
      <c r="H60" s="121" t="s">
        <v>2717</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2690</v>
      </c>
      <c r="C61" s="123" t="s">
        <v>31</v>
      </c>
      <c r="D61" s="120" t="s">
        <v>2703</v>
      </c>
      <c r="E61" s="144">
        <v>43085</v>
      </c>
      <c r="F61" s="144">
        <v>43312</v>
      </c>
      <c r="G61" s="159">
        <f t="shared" si="3"/>
        <v>7.5666666666666664</v>
      </c>
      <c r="H61" s="121" t="s">
        <v>2717</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2690</v>
      </c>
      <c r="C62" s="123" t="s">
        <v>31</v>
      </c>
      <c r="D62" s="120" t="s">
        <v>2703</v>
      </c>
      <c r="E62" s="144">
        <v>43085</v>
      </c>
      <c r="F62" s="144">
        <v>43312</v>
      </c>
      <c r="G62" s="159">
        <f t="shared" si="3"/>
        <v>7.5666666666666664</v>
      </c>
      <c r="H62" s="121" t="s">
        <v>2717</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2690</v>
      </c>
      <c r="C63" s="123" t="s">
        <v>31</v>
      </c>
      <c r="D63" s="120" t="s">
        <v>2703</v>
      </c>
      <c r="E63" s="144">
        <v>43085</v>
      </c>
      <c r="F63" s="144">
        <v>43312</v>
      </c>
      <c r="G63" s="159">
        <f t="shared" si="3"/>
        <v>7.5666666666666664</v>
      </c>
      <c r="H63" s="121" t="s">
        <v>2717</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2690</v>
      </c>
      <c r="C64" s="123" t="s">
        <v>31</v>
      </c>
      <c r="D64" s="120" t="s">
        <v>2704</v>
      </c>
      <c r="E64" s="144">
        <v>43085</v>
      </c>
      <c r="F64" s="144">
        <v>43404</v>
      </c>
      <c r="G64" s="159">
        <f t="shared" si="3"/>
        <v>10.633333333333333</v>
      </c>
      <c r="H64" s="121" t="s">
        <v>2718</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2690</v>
      </c>
      <c r="C65" s="123" t="s">
        <v>31</v>
      </c>
      <c r="D65" s="120" t="s">
        <v>2705</v>
      </c>
      <c r="E65" s="144">
        <v>43085</v>
      </c>
      <c r="F65" s="144">
        <v>43404</v>
      </c>
      <c r="G65" s="159">
        <f t="shared" si="3"/>
        <v>10.633333333333333</v>
      </c>
      <c r="H65" s="121" t="s">
        <v>2718</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2690</v>
      </c>
      <c r="C66" s="123" t="s">
        <v>31</v>
      </c>
      <c r="D66" s="120" t="s">
        <v>2706</v>
      </c>
      <c r="E66" s="144">
        <v>43085</v>
      </c>
      <c r="F66" s="144">
        <v>43404</v>
      </c>
      <c r="G66" s="159">
        <f t="shared" si="3"/>
        <v>10.633333333333333</v>
      </c>
      <c r="H66" s="121" t="s">
        <v>2719</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2690</v>
      </c>
      <c r="C67" s="123" t="s">
        <v>31</v>
      </c>
      <c r="D67" s="120" t="s">
        <v>2706</v>
      </c>
      <c r="E67" s="144">
        <v>43085</v>
      </c>
      <c r="F67" s="144">
        <v>43404</v>
      </c>
      <c r="G67" s="159">
        <f t="shared" si="3"/>
        <v>10.633333333333333</v>
      </c>
      <c r="H67" s="121" t="s">
        <v>2719</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2690</v>
      </c>
      <c r="C68" s="123" t="s">
        <v>31</v>
      </c>
      <c r="D68" s="120" t="s">
        <v>2706</v>
      </c>
      <c r="E68" s="144">
        <v>43085</v>
      </c>
      <c r="F68" s="144">
        <v>43404</v>
      </c>
      <c r="G68" s="159">
        <f t="shared" si="3"/>
        <v>10.633333333333333</v>
      </c>
      <c r="H68" s="121" t="s">
        <v>2719</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2690</v>
      </c>
      <c r="C69" s="123" t="s">
        <v>31</v>
      </c>
      <c r="D69" s="120" t="s">
        <v>2707</v>
      </c>
      <c r="E69" s="144">
        <v>43441</v>
      </c>
      <c r="F69" s="144">
        <v>43740</v>
      </c>
      <c r="G69" s="159">
        <f t="shared" si="3"/>
        <v>9.9666666666666668</v>
      </c>
      <c r="H69" s="121" t="s">
        <v>2720</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2690</v>
      </c>
      <c r="C70" s="123" t="s">
        <v>31</v>
      </c>
      <c r="D70" s="120" t="s">
        <v>2708</v>
      </c>
      <c r="E70" s="144">
        <v>43441</v>
      </c>
      <c r="F70" s="144">
        <v>43740</v>
      </c>
      <c r="G70" s="159">
        <f t="shared" si="3"/>
        <v>9.9666666666666668</v>
      </c>
      <c r="H70" s="121" t="s">
        <v>2721</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2690</v>
      </c>
      <c r="C71" s="123" t="s">
        <v>31</v>
      </c>
      <c r="D71" s="120" t="s">
        <v>2708</v>
      </c>
      <c r="E71" s="144">
        <v>43441</v>
      </c>
      <c r="F71" s="144">
        <v>43740</v>
      </c>
      <c r="G71" s="159">
        <f t="shared" si="3"/>
        <v>9.9666666666666668</v>
      </c>
      <c r="H71" s="121" t="s">
        <v>2721</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2690</v>
      </c>
      <c r="C72" s="123" t="s">
        <v>31</v>
      </c>
      <c r="D72" s="120" t="s">
        <v>2708</v>
      </c>
      <c r="E72" s="144">
        <v>43441</v>
      </c>
      <c r="F72" s="144">
        <v>43740</v>
      </c>
      <c r="G72" s="159">
        <f t="shared" si="3"/>
        <v>9.9666666666666668</v>
      </c>
      <c r="H72" s="121" t="s">
        <v>2721</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2690</v>
      </c>
      <c r="C73" s="123" t="s">
        <v>31</v>
      </c>
      <c r="D73" s="120" t="s">
        <v>2709</v>
      </c>
      <c r="E73" s="144">
        <v>43313</v>
      </c>
      <c r="F73" s="144">
        <v>43434</v>
      </c>
      <c r="G73" s="159">
        <f t="shared" si="3"/>
        <v>4.0333333333333332</v>
      </c>
      <c r="H73" s="121" t="s">
        <v>2721</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2690</v>
      </c>
      <c r="C74" s="123" t="s">
        <v>31</v>
      </c>
      <c r="D74" s="120" t="s">
        <v>2709</v>
      </c>
      <c r="E74" s="144">
        <v>43313</v>
      </c>
      <c r="F74" s="144">
        <v>43434</v>
      </c>
      <c r="G74" s="159">
        <f t="shared" si="3"/>
        <v>4.0333333333333332</v>
      </c>
      <c r="H74" s="121" t="s">
        <v>2721</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2690</v>
      </c>
      <c r="C75" s="123" t="s">
        <v>31</v>
      </c>
      <c r="D75" s="120" t="s">
        <v>2710</v>
      </c>
      <c r="E75" s="144">
        <v>43313</v>
      </c>
      <c r="F75" s="144">
        <v>43441</v>
      </c>
      <c r="G75" s="159">
        <f t="shared" si="3"/>
        <v>4.2666666666666666</v>
      </c>
      <c r="H75" s="121" t="s">
        <v>2721</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2690</v>
      </c>
      <c r="C76" s="123" t="s">
        <v>31</v>
      </c>
      <c r="D76" s="120" t="s">
        <v>2710</v>
      </c>
      <c r="E76" s="144">
        <v>43313</v>
      </c>
      <c r="F76" s="144">
        <v>43441</v>
      </c>
      <c r="G76" s="159">
        <f t="shared" si="3"/>
        <v>4.2666666666666666</v>
      </c>
      <c r="H76" s="121" t="s">
        <v>2721</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2711</v>
      </c>
      <c r="C77" s="123" t="s">
        <v>32</v>
      </c>
      <c r="D77" s="120" t="s">
        <v>2712</v>
      </c>
      <c r="E77" s="144">
        <v>43101</v>
      </c>
      <c r="F77" s="144">
        <v>43465</v>
      </c>
      <c r="G77" s="159">
        <f t="shared" si="3"/>
        <v>12.133333333333333</v>
      </c>
      <c r="H77" s="121" t="s">
        <v>2722</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2690</v>
      </c>
      <c r="C78" s="123" t="s">
        <v>31</v>
      </c>
      <c r="D78" s="120" t="s">
        <v>2713</v>
      </c>
      <c r="E78" s="144">
        <v>43486</v>
      </c>
      <c r="F78" s="144">
        <v>43819</v>
      </c>
      <c r="G78" s="159">
        <f t="shared" si="3"/>
        <v>11.1</v>
      </c>
      <c r="H78" s="121" t="s">
        <v>2723</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2690</v>
      </c>
      <c r="C79" s="123" t="s">
        <v>31</v>
      </c>
      <c r="D79" s="120" t="s">
        <v>2713</v>
      </c>
      <c r="E79" s="144">
        <v>43486</v>
      </c>
      <c r="F79" s="144">
        <v>43819</v>
      </c>
      <c r="G79" s="159">
        <f t="shared" si="3"/>
        <v>11.1</v>
      </c>
      <c r="H79" s="121" t="s">
        <v>2723</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2690</v>
      </c>
      <c r="C80" s="123" t="s">
        <v>31</v>
      </c>
      <c r="D80" s="120" t="s">
        <v>2713</v>
      </c>
      <c r="E80" s="144">
        <v>43486</v>
      </c>
      <c r="F80" s="144">
        <v>43819</v>
      </c>
      <c r="G80" s="159">
        <f t="shared" si="3"/>
        <v>11.1</v>
      </c>
      <c r="H80" s="121" t="s">
        <v>2723</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2690</v>
      </c>
      <c r="C81" s="123" t="s">
        <v>31</v>
      </c>
      <c r="D81" s="120" t="s">
        <v>2713</v>
      </c>
      <c r="E81" s="144">
        <v>43486</v>
      </c>
      <c r="F81" s="144">
        <v>43819</v>
      </c>
      <c r="G81" s="159">
        <f t="shared" si="3"/>
        <v>11.1</v>
      </c>
      <c r="H81" s="121" t="s">
        <v>2723</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2690</v>
      </c>
      <c r="C82" s="123" t="s">
        <v>31</v>
      </c>
      <c r="D82" s="120" t="s">
        <v>2714</v>
      </c>
      <c r="E82" s="144">
        <v>43483</v>
      </c>
      <c r="F82" s="144">
        <v>43829</v>
      </c>
      <c r="G82" s="159">
        <f t="shared" si="3"/>
        <v>11.533333333333333</v>
      </c>
      <c r="H82" s="121" t="s">
        <v>2724</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2690</v>
      </c>
      <c r="C83" s="123" t="s">
        <v>31</v>
      </c>
      <c r="D83" s="120" t="s">
        <v>2714</v>
      </c>
      <c r="E83" s="144">
        <v>43483</v>
      </c>
      <c r="F83" s="144">
        <v>43829</v>
      </c>
      <c r="G83" s="159">
        <f t="shared" si="3"/>
        <v>11.533333333333333</v>
      </c>
      <c r="H83" s="121" t="s">
        <v>2724</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2690</v>
      </c>
      <c r="C84" s="123" t="s">
        <v>31</v>
      </c>
      <c r="D84" s="120" t="s">
        <v>2714</v>
      </c>
      <c r="E84" s="144">
        <v>43483</v>
      </c>
      <c r="F84" s="144">
        <v>43829</v>
      </c>
      <c r="G84" s="159">
        <f t="shared" si="3"/>
        <v>11.533333333333333</v>
      </c>
      <c r="H84" s="121" t="s">
        <v>2724</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2690</v>
      </c>
      <c r="C85" s="123" t="s">
        <v>31</v>
      </c>
      <c r="D85" s="120" t="s">
        <v>2714</v>
      </c>
      <c r="E85" s="144">
        <v>43483</v>
      </c>
      <c r="F85" s="144">
        <v>43829</v>
      </c>
      <c r="G85" s="159">
        <f t="shared" si="3"/>
        <v>11.533333333333333</v>
      </c>
      <c r="H85" s="121" t="s">
        <v>2724</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2690</v>
      </c>
      <c r="C86" s="123" t="s">
        <v>31</v>
      </c>
      <c r="D86" s="120" t="s">
        <v>2714</v>
      </c>
      <c r="E86" s="144">
        <v>43483</v>
      </c>
      <c r="F86" s="144">
        <v>43829</v>
      </c>
      <c r="G86" s="159">
        <f t="shared" si="3"/>
        <v>11.533333333333333</v>
      </c>
      <c r="H86" s="121" t="s">
        <v>2724</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2690</v>
      </c>
      <c r="C87" s="123" t="s">
        <v>31</v>
      </c>
      <c r="D87" s="120" t="s">
        <v>2714</v>
      </c>
      <c r="E87" s="144">
        <v>43483</v>
      </c>
      <c r="F87" s="144">
        <v>43829</v>
      </c>
      <c r="G87" s="159">
        <f t="shared" si="3"/>
        <v>11.533333333333333</v>
      </c>
      <c r="H87" s="121" t="s">
        <v>2724</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2690</v>
      </c>
      <c r="C88" s="123" t="s">
        <v>31</v>
      </c>
      <c r="D88" s="120" t="s">
        <v>2714</v>
      </c>
      <c r="E88" s="144">
        <v>43483</v>
      </c>
      <c r="F88" s="144">
        <v>43829</v>
      </c>
      <c r="G88" s="159">
        <f t="shared" si="3"/>
        <v>11.533333333333333</v>
      </c>
      <c r="H88" s="121" t="s">
        <v>2724</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2690</v>
      </c>
      <c r="C89" s="123" t="s">
        <v>31</v>
      </c>
      <c r="D89" s="120" t="s">
        <v>2715</v>
      </c>
      <c r="E89" s="144">
        <v>43497</v>
      </c>
      <c r="F89" s="144">
        <v>43829</v>
      </c>
      <c r="G89" s="159">
        <f t="shared" si="3"/>
        <v>11.066666666666666</v>
      </c>
      <c r="H89" s="121" t="s">
        <v>2725</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2690</v>
      </c>
      <c r="C90" s="123" t="s">
        <v>31</v>
      </c>
      <c r="D90" s="120" t="s">
        <v>2716</v>
      </c>
      <c r="E90" s="144">
        <v>43483</v>
      </c>
      <c r="F90" s="144">
        <v>43829</v>
      </c>
      <c r="G90" s="159">
        <f t="shared" si="3"/>
        <v>11.533333333333333</v>
      </c>
      <c r="H90" s="121" t="s">
        <v>2723</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2690</v>
      </c>
      <c r="C91" s="123" t="s">
        <v>31</v>
      </c>
      <c r="D91" s="120" t="s">
        <v>2726</v>
      </c>
      <c r="E91" s="144">
        <v>43739</v>
      </c>
      <c r="F91" s="144">
        <v>43822</v>
      </c>
      <c r="G91" s="159">
        <f t="shared" si="3"/>
        <v>2.7666666666666666</v>
      </c>
      <c r="H91" s="121" t="s">
        <v>2727</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v>43886</v>
      </c>
      <c r="F114" s="144">
        <v>44196</v>
      </c>
      <c r="G114" s="159">
        <f>IF(AND(E114&lt;&gt;"",F114&lt;&gt;""),((F114-E114)/30),"")</f>
        <v>10.333333333333334</v>
      </c>
      <c r="H114" s="121" t="s">
        <v>2682</v>
      </c>
      <c r="I114" s="120" t="s">
        <v>1157</v>
      </c>
      <c r="J114" s="120" t="s">
        <v>824</v>
      </c>
      <c r="K114" s="122">
        <v>3126955333</v>
      </c>
      <c r="L114" s="100">
        <f>+IF(AND(K114&gt;0,O114="Ejecución"),(K114/877802)*Tabla28[[#This Row],[% participación]],IF(AND(K114&gt;0,O114&lt;&gt;"Ejecución"),"-",""))</f>
        <v>3562.2558766099874</v>
      </c>
      <c r="M114" s="123" t="s">
        <v>1148</v>
      </c>
      <c r="N114" s="172">
        <v>1</v>
      </c>
      <c r="O114" s="161" t="s">
        <v>1150</v>
      </c>
      <c r="P114" s="78"/>
    </row>
    <row r="115" spans="1:16" s="6" customFormat="1" ht="24.75" customHeight="1" x14ac:dyDescent="0.25">
      <c r="A115" s="142">
        <v>2</v>
      </c>
      <c r="B115" s="160" t="s">
        <v>2665</v>
      </c>
      <c r="C115" s="162" t="s">
        <v>31</v>
      </c>
      <c r="D115" s="63" t="s">
        <v>2678</v>
      </c>
      <c r="E115" s="144">
        <v>43882</v>
      </c>
      <c r="F115" s="144">
        <v>44196</v>
      </c>
      <c r="G115" s="159">
        <f t="shared" ref="G115:G116" si="4">IF(AND(E115&lt;&gt;"",F115&lt;&gt;""),((F115-E115)/30),"")</f>
        <v>10.466666666666667</v>
      </c>
      <c r="H115" s="64" t="s">
        <v>2683</v>
      </c>
      <c r="I115" s="63" t="s">
        <v>1142</v>
      </c>
      <c r="J115" s="63" t="s">
        <v>1145</v>
      </c>
      <c r="K115" s="122">
        <v>610538860</v>
      </c>
      <c r="L115" s="100">
        <f>+IF(AND(K115&gt;0,O115="Ejecución"),(K115/877802)*Tabla28[[#This Row],[% participación]],IF(AND(K115&gt;0,O115&lt;&gt;"Ejecución"),"-",""))</f>
        <v>695.5314068548488</v>
      </c>
      <c r="M115" s="123" t="s">
        <v>1148</v>
      </c>
      <c r="N115" s="172">
        <v>1</v>
      </c>
      <c r="O115" s="161" t="s">
        <v>1150</v>
      </c>
      <c r="P115" s="78"/>
    </row>
    <row r="116" spans="1:16" s="6" customFormat="1" ht="24.75" customHeight="1" x14ac:dyDescent="0.25">
      <c r="A116" s="142">
        <v>3</v>
      </c>
      <c r="B116" s="160" t="s">
        <v>2665</v>
      </c>
      <c r="C116" s="162" t="s">
        <v>31</v>
      </c>
      <c r="D116" s="63" t="s">
        <v>2679</v>
      </c>
      <c r="E116" s="144">
        <v>43881</v>
      </c>
      <c r="F116" s="144">
        <v>44196</v>
      </c>
      <c r="G116" s="159">
        <f t="shared" si="4"/>
        <v>10.5</v>
      </c>
      <c r="H116" s="64" t="s">
        <v>2684</v>
      </c>
      <c r="I116" s="63" t="s">
        <v>1142</v>
      </c>
      <c r="J116" s="63" t="s">
        <v>1143</v>
      </c>
      <c r="K116" s="122">
        <v>1256525118</v>
      </c>
      <c r="L116" s="100">
        <f>+IF(AND(K116&gt;0,O116="Ejecución"),(K116/877802)*Tabla28[[#This Row],[% participación]],IF(AND(K116&gt;0,O116&lt;&gt;"Ejecución"),"-",""))</f>
        <v>1431.4448110166074</v>
      </c>
      <c r="M116" s="123" t="s">
        <v>1148</v>
      </c>
      <c r="N116" s="172">
        <v>1</v>
      </c>
      <c r="O116" s="161" t="s">
        <v>1150</v>
      </c>
      <c r="P116" s="78"/>
    </row>
    <row r="117" spans="1:16" s="6" customFormat="1" ht="24.75" customHeight="1" outlineLevel="1" x14ac:dyDescent="0.25">
      <c r="A117" s="142">
        <v>4</v>
      </c>
      <c r="B117" s="160" t="s">
        <v>2665</v>
      </c>
      <c r="C117" s="162" t="s">
        <v>31</v>
      </c>
      <c r="D117" s="63" t="s">
        <v>2680</v>
      </c>
      <c r="E117" s="144">
        <v>43878</v>
      </c>
      <c r="F117" s="144">
        <v>44196</v>
      </c>
      <c r="G117" s="159">
        <f t="shared" ref="G117:G159" si="5">IF(AND(E117&lt;&gt;"",F117&lt;&gt;""),((F117-E117)/30),"")</f>
        <v>10.6</v>
      </c>
      <c r="H117" s="64" t="s">
        <v>2685</v>
      </c>
      <c r="I117" s="63" t="s">
        <v>1109</v>
      </c>
      <c r="J117" s="63" t="s">
        <v>1110</v>
      </c>
      <c r="K117" s="122">
        <v>2145426069</v>
      </c>
      <c r="L117" s="100">
        <f>+IF(AND(K117&gt;0,O117="Ejecución"),(K117/877802)*Tabla28[[#This Row],[% participación]],IF(AND(K117&gt;0,O117&lt;&gt;"Ejecución"),"-",""))</f>
        <v>2444.0888366624818</v>
      </c>
      <c r="M117" s="123" t="s">
        <v>1148</v>
      </c>
      <c r="N117" s="172">
        <v>1</v>
      </c>
      <c r="O117" s="161" t="s">
        <v>1150</v>
      </c>
      <c r="P117" s="78"/>
    </row>
    <row r="118" spans="1:16" s="7" customFormat="1" ht="24.75" customHeight="1" outlineLevel="1" x14ac:dyDescent="0.25">
      <c r="A118" s="143">
        <v>5</v>
      </c>
      <c r="B118" s="160" t="s">
        <v>2665</v>
      </c>
      <c r="C118" s="162" t="s">
        <v>31</v>
      </c>
      <c r="D118" s="63" t="s">
        <v>2681</v>
      </c>
      <c r="E118" s="144">
        <v>43879</v>
      </c>
      <c r="F118" s="144">
        <v>44196</v>
      </c>
      <c r="G118" s="159">
        <f t="shared" si="5"/>
        <v>10.566666666666666</v>
      </c>
      <c r="H118" s="64" t="s">
        <v>2686</v>
      </c>
      <c r="I118" s="63" t="s">
        <v>1109</v>
      </c>
      <c r="J118" s="63" t="s">
        <v>1110</v>
      </c>
      <c r="K118" s="122">
        <v>1807453711</v>
      </c>
      <c r="L118" s="100">
        <f>+IF(AND(K118&gt;0,O118="Ejecución"),(K118/877802)*Tabla28[[#This Row],[% participación]],IF(AND(K118&gt;0,O118&lt;&gt;"Ejecución"),"-",""))</f>
        <v>2059.0676610442902</v>
      </c>
      <c r="M118" s="123" t="s">
        <v>1148</v>
      </c>
      <c r="N118" s="172">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ref="N119:N160" si="6">+IF(M119="No",1,IF(M119="Si","Ingrese %",""))</f>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43803084.5</v>
      </c>
      <c r="F185" s="92"/>
      <c r="G185" s="93"/>
      <c r="H185" s="88"/>
      <c r="I185" s="90" t="s">
        <v>2627</v>
      </c>
      <c r="J185" s="165">
        <f>+SUM(M179:M183)</f>
        <v>0.02</v>
      </c>
      <c r="K185" s="201" t="s">
        <v>2628</v>
      </c>
      <c r="L185" s="201"/>
      <c r="M185" s="94">
        <f>+J185*(SUM(K20:K35))</f>
        <v>35042467.600000001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2728</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2730</v>
      </c>
      <c r="J211" s="27" t="s">
        <v>2622</v>
      </c>
      <c r="K211" s="147" t="s">
        <v>2730</v>
      </c>
      <c r="L211" s="21"/>
      <c r="M211" s="21"/>
      <c r="N211" s="21"/>
      <c r="O211" s="8"/>
    </row>
    <row r="212" spans="1:15" x14ac:dyDescent="0.25">
      <c r="A212" s="9"/>
      <c r="B212" s="27" t="s">
        <v>2619</v>
      </c>
      <c r="C212" s="146" t="s">
        <v>2728</v>
      </c>
      <c r="D212" s="21"/>
      <c r="G212" s="27" t="s">
        <v>2621</v>
      </c>
      <c r="H212" s="147" t="s">
        <v>2731</v>
      </c>
      <c r="J212" s="27" t="s">
        <v>2623</v>
      </c>
      <c r="K212" s="146"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2020-12-28T15:00:26Z</cp:lastPrinted>
  <dcterms:created xsi:type="dcterms:W3CDTF">2020-10-14T21:57:42Z</dcterms:created>
  <dcterms:modified xsi:type="dcterms:W3CDTF">2020-12-28T19:16:24Z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