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
    </mc:Choice>
  </mc:AlternateContent>
  <xr:revisionPtr revIDLastSave="0" documentId="13_ncr:1_{2729279C-C6D2-4C7B-8785-9AE6AF18AC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31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<sst xmlns="http://schemas.openxmlformats.org/spreadsheetml/2006/main" count="3166" uniqueCount="2711">
  <si>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</si>
  <si>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</si>
  <si>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</si>
  <si>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</si>
  <si>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</si>
  <si>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</si>
  <si>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</si>
  <si>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</si>
  <si>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</si>
  <si>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</si>
  <si>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</si>
  <si>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</si>
  <si>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</si>
  <si>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</si>
  <si>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</si>
  <si>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</si>
  <si>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</si>
  <si>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</si>
  <si>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</si>
  <si>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</si>
  <si>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</si>
  <si>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</si>
  <si>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</si>
  <si>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</si>
  <si>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</si>
  <si>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</si>
  <si>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</si>
  <si>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</si>
  <si>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</si>
  <si>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</si>
  <si>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</si>
  <si>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</si>
  <si>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</si>
  <si>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</si>
  <si>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</si>
  <si>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</si>
  <si>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</si>
  <si>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</si>
  <si>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</si>
  <si>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</si>
  <si>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</si>
  <si>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</si>
  <si>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</si>
  <si>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</si>
  <si>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</si>
  <si>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</si>
  <si>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</si>
  <si>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</si>
  <si>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</si>
  <si>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</si>
  <si>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</si>
  <si>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</si>
  <si>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</si>
  <si>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</si>
  <si>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</si>
  <si>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</si>
  <si>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</si>
  <si>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</si>
  <si>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</si>
  <si>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</si>
  <si>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</si>
  <si>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</si>
  <si>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</si>
  <si>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</si>
  <si>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</si>
  <si>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</si>
  <si>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</si>
  <si>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</si>
  <si>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</si>
  <si>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</si>
  <si>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</si>
  <si>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</si>
  <si>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</si>
  <si>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</si>
  <si>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</si>
  <si>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</si>
  <si>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</si>
  <si>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</si>
  <si>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</si>
  <si>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</si>
  <si>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</si>
  <si>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</si>
  <si>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</si>
  <si>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</si>
  <si>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</si>
  <si>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</si>
  <si>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</si>
  <si>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</si>
  <si>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</si>
  <si>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</si>
  <si>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</si>
  <si>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</si>
  <si>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</si>
  <si>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</si>
  <si>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</si>
  <si>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</si>
  <si>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</si>
  <si>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</si>
  <si>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</si>
  <si>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</si>
  <si>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</si>
  <si>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</si>
  <si>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</si>
  <si>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</si>
  <si>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</si>
  <si>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</si>
  <si>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</si>
  <si>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</si>
  <si>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</si>
  <si>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</si>
  <si>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</si>
  <si>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</si>
  <si>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</si>
  <si>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</si>
  <si>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</si>
  <si>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</si>
  <si>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</si>
  <si>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</si>
  <si>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</si>
  <si>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</si>
  <si>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</si>
  <si>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</si>
  <si>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</si>
  <si>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</si>
  <si>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</si>
  <si>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</si>
  <si>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</si>
  <si>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</si>
  <si>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</si>
  <si>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</si>
  <si>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</si>
  <si>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</si>
  <si>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</si>
  <si>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</si>
  <si>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</si>
  <si>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</si>
  <si>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</si>
  <si>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</si>
  <si>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</si>
  <si>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</si>
  <si>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</si>
  <si>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</si>
  <si>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</si>
  <si>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</si>
  <si>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</si>
  <si>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</si>
  <si>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</si>
  <si>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</si>
  <si>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</si>
  <si>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</si>
  <si>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</si>
  <si>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</si>
  <si>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</si>
  <si>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</si>
  <si>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</si>
  <si>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</si>
  <si>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</si>
  <si>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</si>
  <si>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</si>
  <si>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</si>
  <si>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</si>
  <si>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</si>
  <si>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</si>
  <si>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</si>
  <si>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</si>
  <si>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</si>
  <si>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</si>
  <si>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</si>
  <si>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</si>
  <si>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</si>
  <si>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</si>
  <si>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</si>
  <si>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</si>
  <si>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</si>
  <si>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</si>
  <si>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</si>
  <si>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</si>
  <si>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</si>
  <si>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</si>
  <si>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</si>
  <si>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</si>
  <si>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</si>
  <si>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</si>
  <si>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</si>
  <si>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</si>
  <si>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</si>
  <si>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</si>
  <si>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</si>
  <si>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</si>
  <si>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</si>
  <si>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</si>
  <si>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</si>
  <si>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</si>
  <si>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</si>
  <si>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</si>
  <si>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</si>
  <si>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</si>
  <si>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</si>
  <si>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</si>
  <si>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</si>
  <si>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</si>
  <si>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</si>
  <si>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</si>
  <si>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</si>
  <si>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</si>
  <si>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</si>
  <si>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</si>
  <si>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</si>
  <si>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</si>
  <si>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</si>
  <si>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</si>
  <si>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</si>
  <si>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</si>
  <si>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</si>
  <si>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</si>
  <si>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</si>
  <si>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</si>
  <si>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</si>
  <si>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</si>
  <si>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</si>
  <si>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</si>
  <si>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</si>
  <si>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</si>
  <si>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</si>
  <si>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</si>
  <si>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</si>
  <si>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</si>
  <si>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</si>
  <si>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</si>
  <si>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</si>
  <si>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</si>
  <si>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</si>
  <si>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</si>
  <si>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</si>
  <si>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</si>
  <si>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</si>
  <si>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</si>
  <si>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</si>
  <si>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</si>
  <si>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</si>
  <si>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</si>
  <si>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</si>
  <si>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</si>
  <si>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</si>
  <si>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</si>
  <si>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</si>
  <si>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</si>
  <si>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</si>
  <si>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</si>
  <si>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</si>
  <si>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</si>
  <si>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</si>
  <si>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</si>
  <si>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</si>
  <si>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</si>
  <si>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</si>
  <si>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</si>
  <si>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</si>
  <si>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</si>
  <si>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</si>
  <si>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</si>
  <si>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</si>
  <si>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</si>
  <si>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</si>
  <si>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</si>
  <si>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</si>
  <si>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</si>
  <si>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</si>
  <si>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</si>
  <si>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</si>
  <si>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</si>
  <si>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</si>
  <si>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</si>
  <si>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</si>
  <si>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</si>
  <si>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</si>
  <si>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</si>
  <si>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</si>
  <si>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</si>
  <si>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</si>
  <si>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</si>
  <si>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</si>
  <si>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</si>
  <si>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</si>
  <si>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</si>
  <si>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</si>
  <si>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</si>
  <si>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</si>
  <si>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</si>
  <si>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</si>
  <si>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</si>
  <si>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</si>
  <si>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</si>
  <si>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</si>
  <si>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</si>
  <si>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</si>
  <si>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</si>
  <si>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</si>
  <si>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</si>
  <si>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</si>
  <si>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</si>
  <si>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</si>
  <si>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</si>
  <si>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</si>
  <si>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</si>
  <si>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</si>
  <si>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</si>
  <si>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</si>
  <si>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</si>
  <si>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</si>
  <si>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</si>
  <si>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</si>
  <si>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</si>
  <si>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</si>
  <si>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</si>
  <si>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</si>
  <si>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</si>
  <si>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</si>
  <si>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</si>
  <si>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</si>
  <si>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</si>
  <si>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</si>
  <si>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</si>
  <si>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</si>
  <si>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</si>
  <si>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</si>
  <si>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</si>
  <si>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</si>
  <si>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</si>
  <si>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</si>
  <si>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</si>
  <si>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</si>
  <si>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</si>
  <si>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</si>
  <si>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</si>
  <si>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</si>
  <si>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</si>
  <si>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</si>
  <si>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</si>
  <si>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</si>
  <si>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</si>
  <si>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</si>
  <si>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</si>
  <si>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</si>
  <si>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</si>
  <si>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</si>
  <si>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</si>
  <si>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</si>
  <si>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</si>
  <si>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</si>
  <si>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</si>
  <si>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</si>
  <si>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</si>
  <si>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</si>
  <si>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</si>
  <si>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</si>
  <si>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</si>
  <si>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</si>
  <si>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</si>
  <si>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</si>
  <si>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</si>
  <si>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</si>
  <si>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</si>
  <si>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</si>
  <si>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</si>
  <si>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</si>
  <si>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</si>
  <si>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</si>
  <si>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</si>
  <si>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</si>
  <si>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</si>
  <si>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</si>
  <si>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</si>
  <si>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</si>
  <si>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</si>
  <si>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</si>
  <si>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</si>
  <si>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</si>
  <si>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</si>
  <si>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</si>
  <si>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</si>
  <si>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</si>
  <si>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</si>
  <si>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</si>
  <si>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</si>
  <si>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</si>
  <si>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</si>
  <si>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</si>
  <si>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</si>
  <si>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</si>
  <si>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</si>
  <si>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</si>
  <si>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</si>
  <si>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</si>
  <si>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</si>
  <si>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</si>
  <si>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</si>
  <si>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</si>
  <si>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</si>
  <si>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</si>
  <si>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</si>
  <si>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</si>
  <si>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</si>
  <si>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</si>
  <si>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</si>
  <si>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</si>
  <si>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</si>
  <si>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</si>
  <si>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</si>
  <si>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</si>
  <si>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</si>
  <si>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</si>
  <si>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</si>
  <si>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</si>
  <si>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</si>
  <si>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</si>
  <si>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</si>
  <si>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</si>
  <si>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</si>
  <si>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</si>
  <si>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</si>
  <si>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</si>
  <si>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</si>
  <si>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</si>
  <si>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</si>
  <si>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</si>
  <si>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</si>
  <si>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</si>
  <si>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</si>
  <si>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</si>
  <si>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</si>
  <si>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</si>
  <si>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</si>
  <si>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</si>
  <si>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</si>
  <si>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</si>
  <si>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</si>
  <si>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</si>
  <si>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</si>
  <si>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</si>
  <si>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</si>
  <si>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</si>
  <si>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</si>
  <si>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</si>
  <si>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</si>
  <si>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</si>
  <si>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</si>
  <si>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</si>
  <si>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</si>
  <si>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</si>
  <si>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</si>
  <si>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</si>
  <si>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</si>
  <si>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</si>
  <si>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</si>
  <si>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</si>
  <si>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</si>
  <si>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</si>
  <si>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</si>
  <si>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</si>
  <si>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</si>
  <si>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</si>
  <si>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</si>
  <si>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</si>
  <si>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</si>
  <si>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</si>
  <si>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</si>
  <si>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</si>
  <si>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</si>
  <si>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</si>
  <si>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</si>
  <si>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</si>
  <si>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</si>
  <si>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</si>
  <si>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</si>
  <si>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</si>
  <si>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</si>
  <si>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</si>
  <si>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</si>
  <si>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</si>
  <si>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</si>
  <si>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</si>
  <si>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</si>
  <si>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</si>
  <si>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</si>
  <si>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</si>
  <si>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</si>
  <si>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</si>
  <si>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</si>
  <si>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</si>
  <si>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</si>
  <si>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</si>
  <si>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</si>
  <si>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</si>
  <si>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</si>
  <si>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</si>
  <si>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</si>
  <si>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</si>
  <si>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</si>
  <si>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</si>
  <si>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</si>
  <si>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</si>
  <si>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</si>
  <si>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</si>
  <si>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</si>
  <si>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</si>
  <si>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</si>
  <si>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</si>
  <si>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</si>
  <si>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</si>
  <si>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</si>
  <si>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</si>
  <si>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</si>
  <si>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</si>
  <si>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</si>
  <si>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</si>
  <si>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</si>
  <si>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</si>
  <si>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</si>
  <si>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</si>
  <si>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</si>
  <si>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</si>
  <si>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</si>
  <si>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</si>
  <si>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</si>
  <si>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</si>
  <si>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</si>
  <si>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</si>
  <si>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</si>
  <si>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</si>
  <si>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</si>
  <si>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</si>
  <si>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</si>
  <si>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</si>
  <si>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</si>
  <si>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</si>
  <si>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</si>
  <si>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</si>
  <si>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</si>
  <si>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</si>
  <si>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</si>
  <si>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</si>
  <si>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</si>
  <si>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</si>
  <si>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</si>
  <si>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</si>
  <si>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</si>
  <si>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</si>
  <si>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</si>
  <si>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</si>
  <si>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</si>
  <si>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</si>
  <si>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</si>
  <si>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</si>
  <si>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</si>
  <si>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</si>
  <si>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</si>
  <si>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</si>
  <si>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</si>
  <si>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</si>
  <si>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</si>
  <si>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</si>
  <si>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</si>
  <si>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</si>
  <si>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</si>
  <si>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</si>
  <si>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</si>
  <si>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</si>
  <si>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</si>
  <si>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</si>
  <si>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</si>
  <si>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</si>
  <si>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</si>
  <si>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</si>
  <si>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</si>
  <si>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</si>
  <si>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</si>
  <si>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</si>
  <si>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</si>
  <si>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</si>
  <si>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</si>
  <si>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</si>
  <si>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</si>
  <si>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</si>
  <si>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</si>
  <si>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</si>
  <si>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</si>
  <si>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</si>
  <si>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</si>
  <si>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</si>
  <si>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</si>
  <si>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</si>
  <si>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</si>
  <si>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</si>
  <si>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</si>
  <si>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</si>
  <si>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</si>
  <si>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</si>
  <si>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</si>
  <si>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</si>
  <si>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</si>
  <si>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</si>
  <si>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</si>
  <si>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</si>
  <si>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</si>
  <si>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</si>
  <si>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</si>
  <si>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</si>
  <si>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</si>
  <si>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</si>
  <si>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</si>
  <si>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</si>
  <si>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</si>
  <si>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</si>
  <si>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</si>
  <si>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</si>
  <si>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</si>
  <si>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</si>
  <si>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</si>
  <si>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</si>
  <si>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</si>
  <si>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</si>
  <si>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</si>
  <si>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</si>
  <si>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</si>
  <si>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</si>
  <si>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</si>
  <si>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</si>
  <si>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</si>
  <si>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</si>
  <si>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</si>
  <si>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</si>
  <si>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</si>
  <si>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</si>
  <si>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</si>
  <si>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</si>
  <si>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</si>
  <si>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</si>
  <si>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</si>
  <si>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</si>
  <si>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</si>
  <si>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</si>
  <si>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</si>
  <si>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</si>
  <si>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</si>
  <si>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</si>
  <si>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</si>
  <si>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</si>
  <si>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</si>
  <si>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</si>
  <si>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</si>
  <si>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</si>
  <si>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</si>
  <si>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</si>
  <si>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</si>
  <si>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</si>
  <si>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</si>
  <si>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</si>
  <si>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</si>
  <si>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</si>
  <si>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</si>
  <si>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</si>
  <si>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</si>
  <si>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</si>
  <si>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</si>
  <si>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</si>
  <si>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</si>
  <si>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</si>
  <si>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</si>
  <si>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</si>
  <si>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</si>
  <si>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</si>
  <si>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</si>
  <si>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</si>
  <si>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</si>
  <si>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</si>
  <si>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</si>
  <si>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</si>
  <si>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</si>
  <si>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</si>
  <si>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</si>
  <si>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</si>
  <si>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</si>
  <si>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</si>
  <si>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</si>
  <si>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</si>
  <si>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</si>
  <si>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</si>
  <si>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</si>
  <si>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</si>
  <si>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</si>
  <si>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</si>
  <si>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</si>
  <si>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</si>
  <si>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</si>
  <si>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</si>
  <si>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</si>
  <si>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</si>
  <si>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</si>
  <si>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</si>
  <si>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</si>
  <si>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</si>
  <si>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</si>
  <si>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</si>
  <si>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</si>
  <si>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</si>
  <si>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</si>
  <si>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</si>
  <si>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</si>
  <si>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</si>
  <si>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</si>
  <si>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</si>
  <si>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</si>
  <si>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</si>
  <si>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</si>
  <si>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</si>
  <si>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</si>
  <si>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</si>
  <si>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</si>
  <si>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</si>
  <si>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</si>
  <si>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</si>
  <si>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</si>
  <si>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</si>
  <si>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</si>
  <si>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</si>
  <si>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</si>
  <si>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</si>
  <si>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</si>
  <si>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</si>
  <si>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</si>
  <si>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</si>
  <si>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</si>
  <si>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</si>
  <si>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</si>
  <si>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</si>
  <si>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</si>
  <si>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</si>
  <si>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</si>
  <si>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</si>
  <si>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</si>
  <si>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</si>
  <si>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</si>
  <si>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</si>
  <si>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</si>
  <si>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</si>
  <si>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</si>
  <si>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</si>
  <si>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</si>
  <si>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</si>
  <si>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</si>
  <si>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</si>
  <si>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</si>
  <si>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</si>
  <si>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</si>
  <si>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</si>
  <si>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</si>
  <si>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</si>
  <si>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</si>
  <si>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</si>
  <si>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</si>
  <si>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</si>
  <si>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</si>
  <si>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</si>
  <si>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</si>
  <si>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</si>
  <si>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</si>
  <si>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</si>
  <si>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</si>
  <si>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</si>
  <si>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</si>
  <si>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</si>
  <si>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</si>
  <si>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</si>
  <si>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</si>
  <si>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</si>
  <si>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</si>
  <si>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</si>
  <si>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</si>
  <si>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</si>
  <si>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</si>
  <si>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</si>
  <si>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</si>
  <si>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</si>
  <si>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</si>
  <si>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</si>
  <si>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</si>
  <si>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</si>
  <si>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</si>
  <si>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</si>
  <si>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</si>
  <si>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</si>
  <si>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</si>
  <si>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</si>
  <si>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</si>
  <si>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</si>
  <si>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</si>
  <si>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</si>
  <si>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</si>
  <si>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</si>
  <si>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</si>
  <si>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</si>
  <si>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</si>
  <si>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</si>
  <si>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</si>
  <si>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</si>
  <si>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</si>
  <si>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</si>
  <si>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</si>
  <si>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</si>
  <si>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</si>
  <si>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</si>
  <si>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</si>
  <si>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</si>
  <si>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</si>
  <si>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</si>
  <si>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</si>
  <si>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</si>
  <si>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</si>
  <si>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</si>
  <si>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</si>
  <si>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</si>
  <si>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</si>
  <si>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</si>
  <si>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</si>
  <si>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</si>
  <si>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</si>
  <si>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</si>
  <si>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</si>
  <si>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</si>
  <si>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</si>
  <si>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</si>
  <si>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</si>
  <si>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</si>
  <si>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</si>
  <si>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</si>
  <si>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</si>
  <si>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</si>
  <si>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</si>
  <si>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</si>
  <si>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</si>
  <si>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</si>
  <si>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</si>
  <si>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</si>
  <si>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</si>
  <si>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</si>
  <si>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</si>
  <si>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</si>
  <si>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</si>
  <si>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</si>
  <si>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</si>
  <si>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</si>
  <si>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</si>
  <si>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</si>
  <si>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</si>
  <si>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</si>
  <si>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</si>
  <si>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</si>
  <si>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</si>
  <si>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</si>
  <si>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</si>
  <si>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</si>
  <si>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</si>
  <si>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</si>
  <si>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</si>
  <si>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</si>
  <si>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</si>
  <si>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</si>
  <si>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</si>
  <si>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</si>
  <si>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</si>
  <si>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</si>
  <si>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</si>
  <si>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</si>
  <si>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</si>
  <si>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</si>
  <si>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</si>
  <si>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</si>
  <si>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</si>
  <si>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</si>
  <si>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</si>
  <si>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</si>
  <si>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</si>
  <si>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</si>
  <si>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</si>
  <si>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</si>
  <si>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</si>
  <si>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</si>
  <si>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</si>
  <si>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</si>
  <si>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</si>
  <si>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</si>
  <si>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</si>
  <si>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</si>
  <si>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</si>
  <si>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</si>
  <si>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</si>
  <si>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</si>
  <si>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</si>
  <si>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</si>
  <si>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</si>
  <si>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</si>
  <si>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</si>
  <si>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</si>
  <si>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</si>
  <si>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</si>
  <si>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</si>
  <si>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</si>
  <si>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</si>
  <si>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</si>
  <si>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</si>
  <si>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</si>
  <si>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</si>
  <si>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</si>
  <si>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</si>
  <si>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</si>
  <si>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</si>
  <si>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</si>
  <si>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</si>
  <si>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</si>
  <si>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</si>
  <si>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</si>
  <si>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</si>
  <si>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</si>
  <si>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</si>
  <si>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</si>
  <si>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</si>
  <si>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</si>
  <si>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</si>
  <si>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</si>
  <si>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</si>
  <si>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</si>
  <si>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</si>
  <si>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</si>
  <si>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</si>
  <si>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</si>
  <si>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</si>
  <si>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</si>
  <si>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</si>
  <si>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</si>
  <si>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</si>
  <si>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</si>
  <si>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</si>
  <si>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</si>
  <si>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</si>
  <si>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</si>
  <si>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</si>
  <si>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</si>
  <si>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</si>
  <si>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</si>
  <si>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</si>
  <si>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</si>
  <si>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</si>
  <si>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</si>
  <si>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</si>
  <si>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</si>
  <si>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</si>
  <si>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</si>
  <si>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</si>
  <si>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</si>
  <si>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</si>
  <si>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</si>
  <si>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</si>
  <si>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</si>
  <si>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</si>
  <si>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</si>
  <si>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</si>
  <si>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</si>
  <si>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</si>
  <si>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</si>
  <si>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</si>
  <si>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</si>
  <si>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</si>
  <si>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</si>
  <si>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</si>
  <si>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</si>
  <si>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</si>
  <si>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</si>
  <si>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</si>
  <si>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</si>
  <si>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</si>
  <si>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</si>
  <si>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</si>
  <si>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</si>
  <si>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</si>
  <si>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</si>
  <si>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</si>
  <si>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</si>
  <si>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</si>
  <si>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</si>
  <si>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</si>
  <si>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</si>
  <si>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</si>
  <si>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</si>
  <si>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</si>
  <si>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</si>
  <si>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</si>
  <si>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</si>
  <si>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</si>
  <si>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</si>
  <si>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</si>
  <si>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</si>
  <si>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</si>
  <si>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</si>
  <si>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</si>
  <si>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</si>
  <si>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</si>
  <si>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</si>
  <si>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</si>
  <si>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</si>
  <si>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</si>
  <si>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</si>
  <si>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</si>
  <si>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</si>
  <si>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</si>
  <si>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</si>
  <si>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</si>
  <si>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</si>
  <si>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</si>
  <si>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</si>
  <si>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</si>
  <si>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</si>
  <si>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</si>
  <si>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</si>
  <si>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</si>
  <si>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</si>
  <si>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</si>
  <si>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</si>
  <si>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</si>
  <si>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</si>
  <si>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</si>
  <si>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</si>
  <si>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</si>
  <si>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</si>
  <si>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</si>
  <si>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</si>
  <si>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</si>
  <si>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</si>
  <si>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</si>
  <si>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</si>
  <si>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</si>
  <si>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</si>
  <si>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</si>
  <si>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</si>
  <si>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</si>
  <si>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</si>
  <si>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</si>
  <si>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</si>
  <si>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</si>
  <si>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</si>
  <si>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</si>
  <si>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</si>
  <si>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</si>
  <si>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</si>
  <si>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</si>
  <si>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</si>
  <si>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</si>
  <si>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</si>
  <si>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</si>
  <si>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</si>
  <si>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</si>
  <si>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</si>
  <si>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</si>
  <si>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</si>
  <si>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</si>
  <si>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</si>
  <si>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</si>
  <si>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</si>
  <si>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</si>
  <si>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</si>
  <si>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</si>
  <si>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</si>
  <si>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</si>
  <si>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</si>
  <si>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</si>
  <si>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</si>
  <si>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</si>
  <si>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</si>
  <si>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</si>
  <si>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</si>
  <si>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</si>
  <si>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</si>
  <si>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</si>
  <si>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</si>
  <si>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</si>
  <si>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</si>
  <si>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</si>
  <si>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</si>
  <si>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</si>
  <si>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</si>
  <si>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</si>
  <si>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</si>
  <si>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</si>
  <si>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</si>
  <si>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</si>
  <si>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</si>
  <si>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</si>
  <si>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</si>
  <si>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</si>
  <si>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</si>
  <si>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</si>
  <si>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</si>
  <si>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</si>
  <si>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</si>
  <si>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</si>
  <si>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</si>
  <si>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</si>
  <si>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</si>
  <si>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</si>
  <si>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</si>
  <si>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</si>
  <si>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</si>
  <si>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</si>
  <si>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</si>
  <si>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</si>
  <si>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</si>
  <si>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</si>
  <si>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</si>
  <si>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</si>
  <si>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</si>
  <si>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</si>
  <si>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</si>
  <si>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</si>
  <si>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</si>
  <si>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</si>
  <si>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</si>
  <si>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</si>
  <si>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</si>
  <si>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</si>
  <si>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</si>
  <si>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</si>
  <si>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</si>
  <si>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</si>
  <si>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</si>
  <si>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</si>
  <si>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</si>
  <si>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</si>
  <si>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</si>
  <si>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</si>
  <si>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</si>
  <si>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</si>
  <si>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</si>
  <si>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</si>
  <si>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</si>
  <si>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</si>
  <si>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</si>
  <si>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</si>
  <si>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</si>
  <si>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</si>
  <si>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</si>
  <si>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</si>
  <si>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</si>
  <si>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</si>
  <si>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</si>
  <si>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</si>
  <si>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</si>
  <si>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</si>
  <si>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</si>
  <si>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</si>
  <si>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</si>
  <si>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</si>
  <si>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</si>
  <si>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</si>
  <si>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</si>
  <si>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</si>
  <si>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</si>
  <si>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</si>
  <si>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</si>
  <si>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</si>
  <si>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</si>
  <si>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</si>
  <si>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</si>
  <si>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</si>
  <si>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</si>
  <si>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</si>
  <si>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</si>
  <si>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</si>
  <si>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</si>
  <si>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</si>
  <si>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</si>
  <si>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</si>
  <si>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</si>
  <si>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</si>
  <si>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</si>
  <si>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</si>
  <si>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</si>
  <si>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</si>
  <si>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</si>
  <si>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</si>
  <si>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</si>
  <si>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</si>
  <si>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</si>
  <si>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</si>
  <si>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</si>
  <si>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</si>
  <si>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</si>
  <si>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</si>
  <si>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</si>
  <si>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</si>
  <si>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</si>
  <si>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</si>
  <si>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</si>
  <si>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</si>
  <si>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</si>
  <si>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</si>
  <si>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</si>
  <si>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</si>
  <si>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</si>
  <si>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</si>
  <si>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</si>
  <si>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</si>
  <si>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</si>
  <si>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</si>
  <si>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</si>
  <si>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</si>
  <si>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</si>
  <si>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</si>
  <si>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</si>
  <si>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</si>
  <si>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</si>
  <si>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</si>
  <si>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</si>
  <si>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</si>
  <si>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</si>
  <si>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</si>
  <si>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</si>
  <si>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</si>
  <si>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</si>
  <si>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</si>
  <si>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</si>
  <si>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</si>
  <si>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</si>
  <si>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</si>
  <si>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</si>
  <si>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</si>
  <si>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</si>
  <si>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</si>
  <si>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</si>
  <si>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</si>
  <si>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</si>
  <si>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</si>
  <si>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</si>
  <si>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</si>
  <si>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</si>
  <si>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</si>
  <si>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</si>
  <si>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</si>
  <si>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</si>
  <si>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</si>
  <si>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</si>
  <si>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</si>
  <si>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</si>
  <si>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</si>
  <si>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</si>
  <si>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</si>
  <si>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</si>
  <si>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</si>
  <si>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</si>
  <si>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</si>
  <si>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</si>
  <si>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</si>
  <si>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</si>
  <si>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</si>
  <si>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</si>
  <si>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</si>
  <si>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</si>
  <si>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</si>
  <si>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</si>
  <si>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</si>
  <si>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</si>
  <si>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</si>
  <si>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</si>
  <si>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</si>
  <si>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</si>
  <si>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</si>
  <si>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</si>
  <si>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</si>
  <si>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</si>
  <si>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</si>
  <si>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</si>
  <si>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</si>
  <si>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</si>
  <si>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</si>
  <si>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</si>
  <si>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</si>
  <si>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</si>
  <si>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</si>
  <si>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</si>
  <si>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</si>
  <si>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</si>
  <si>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</si>
  <si>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</si>
  <si>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</si>
  <si>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</si>
  <si>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</si>
  <si>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</si>
  <si>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</si>
  <si>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</si>
  <si>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</si>
  <si>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</si>
  <si>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</si>
  <si>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</si>
  <si>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</si>
  <si>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</si>
  <si>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</si>
  <si>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</si>
  <si>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</si>
  <si>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</si>
  <si>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</si>
  <si>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</si>
  <si>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</si>
  <si>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</si>
  <si>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</si>
  <si>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</si>
  <si>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</si>
  <si>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</si>
  <si>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</si>
  <si>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</si>
  <si>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</si>
  <si>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</si>
  <si>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</si>
  <si>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</si>
  <si>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</si>
  <si>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</si>
  <si>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</si>
  <si>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</si>
  <si>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</si>
  <si>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</si>
  <si>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</si>
  <si>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</si>
  <si>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</si>
  <si>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</si>
  <si>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</si>
  <si>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</si>
  <si>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</si>
  <si>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</si>
  <si>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</si>
  <si>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</si>
  <si>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</si>
  <si>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</si>
  <si>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</si>
  <si>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</si>
  <si>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</si>
  <si>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</si>
  <si>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</si>
  <si>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</si>
  <si>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</si>
  <si>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</si>
  <si>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</si>
  <si>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</si>
  <si>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</si>
  <si>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</si>
  <si>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</si>
  <si>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</si>
  <si>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</si>
  <si>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</si>
  <si>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</si>
  <si>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</si>
  <si>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</si>
  <si>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</si>
  <si>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</si>
  <si>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</si>
  <si>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</si>
  <si>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</si>
  <si>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</si>
  <si>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</si>
  <si>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</si>
  <si>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</si>
  <si>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</si>
  <si>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</si>
  <si>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</si>
  <si>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</si>
  <si>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</si>
  <si>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</si>
  <si>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</si>
  <si>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</si>
  <si>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</si>
  <si>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</si>
  <si>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</si>
  <si>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</si>
  <si>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</si>
  <si>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</si>
  <si>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</si>
  <si>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</si>
  <si>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</si>
  <si>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</si>
  <si>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</si>
  <si>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</si>
  <si>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</si>
  <si>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</si>
  <si>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</si>
  <si>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</si>
  <si>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</si>
  <si>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</si>
  <si>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</si>
  <si>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</si>
  <si>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</si>
  <si>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</si>
  <si>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</si>
  <si>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</si>
  <si>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</si>
  <si>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</si>
  <si>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</si>
  <si>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</si>
  <si>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</si>
  <si>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</si>
  <si>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</si>
  <si>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</si>
  <si>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</si>
  <si>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</si>
  <si>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</si>
  <si>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</si>
  <si>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</si>
  <si>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</si>
  <si>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</si>
  <si>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</si>
  <si>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</si>
  <si>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</si>
  <si>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</si>
  <si>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</si>
  <si>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</si>
  <si>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</si>
  <si>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</si>
  <si>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</si>
  <si>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</si>
  <si>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</si>
  <si>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</si>
  <si>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</si>
  <si>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</si>
  <si>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</si>
  <si>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</si>
  <si>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</si>
  <si>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</si>
  <si>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</si>
  <si>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</si>
  <si>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</si>
  <si>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</si>
  <si>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</si>
  <si>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</si>
  <si>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</si>
  <si>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</si>
  <si>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</si>
  <si>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</si>
  <si>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</si>
  <si>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</si>
  <si>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</si>
  <si>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</si>
  <si>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</si>
  <si>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</si>
  <si>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</si>
  <si>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</si>
  <si>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</si>
  <si>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</si>
  <si>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</si>
  <si>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</si>
  <si>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</si>
  <si>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</si>
  <si>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</si>
  <si>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</si>
  <si>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</si>
  <si>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</si>
  <si>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</si>
  <si>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</si>
  <si>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</si>
  <si>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</si>
  <si>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</si>
  <si>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</si>
  <si>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</si>
  <si>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</si>
  <si>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</si>
  <si>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</si>
  <si>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</si>
  <si>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</si>
  <si>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</si>
  <si>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</si>
  <si>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</si>
  <si>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</si>
  <si>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</si>
  <si>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</si>
  <si>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</si>
  <si>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</si>
  <si>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</si>
  <si>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</si>
  <si>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</si>
  <si>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</si>
  <si>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</si>
  <si>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</si>
  <si>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</si>
  <si>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</si>
  <si>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</si>
  <si>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</si>
  <si>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</si>
  <si>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</si>
  <si>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</si>
  <si>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</si>
  <si>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</si>
  <si>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</si>
  <si>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</si>
  <si>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</si>
  <si>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</si>
  <si>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</si>
  <si>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</si>
  <si>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</si>
  <si>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</si>
  <si>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</si>
  <si>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</si>
  <si>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</si>
  <si>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</si>
  <si>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</si>
  <si>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</si>
  <si>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</si>
  <si>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</si>
  <si>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</si>
  <si>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</si>
  <si>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</si>
  <si>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</si>
  <si>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</si>
  <si>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</si>
  <si>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</si>
  <si>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</si>
  <si>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</si>
  <si>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</si>
  <si>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</si>
  <si>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</si>
  <si>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</si>
  <si>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</si>
  <si>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</si>
  <si>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</si>
  <si>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</si>
  <si>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</si>
  <si>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</si>
  <si>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</si>
  <si>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</si>
  <si>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</si>
  <si>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</si>
  <si>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</si>
  <si>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</si>
  <si>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</si>
  <si>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</si>
  <si>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</si>
  <si>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</si>
  <si>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</si>
  <si>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</si>
  <si>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</si>
  <si>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</si>
  <si>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</si>
  <si>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</si>
  <si>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</si>
  <si>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</si>
  <si>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</si>
  <si>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</si>
  <si>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</si>
  <si>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</si>
  <si>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</si>
  <si>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</si>
  <si>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</si>
  <si>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</si>
  <si>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</si>
  <si>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</si>
  <si>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</si>
  <si>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</si>
  <si>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</si>
  <si>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</si>
  <si>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</si>
  <si>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</si>
  <si>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</si>
  <si>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</si>
  <si>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</si>
  <si>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</si>
  <si>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</si>
  <si>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</si>
  <si>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</si>
  <si>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</si>
  <si>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</si>
  <si>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</si>
  <si>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</si>
  <si>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</si>
  <si>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</si>
  <si>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</si>
  <si>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</si>
  <si>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</si>
  <si>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</si>
  <si>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</si>
  <si>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</si>
  <si>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</si>
  <si>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</si>
  <si>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</si>
  <si>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</si>
  <si>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</si>
  <si>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</si>
  <si>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</si>
  <si>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</si>
  <si>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</si>
  <si>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</si>
  <si>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</si>
  <si>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</si>
  <si>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</si>
  <si>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</si>
  <si>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</si>
  <si>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</si>
  <si>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</si>
  <si>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</si>
  <si>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</si>
  <si>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</si>
  <si>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</si>
  <si>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</si>
  <si>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</si>
  <si>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</si>
  <si>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</si>
  <si>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</si>
  <si>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</si>
  <si>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</si>
  <si>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</si>
  <si>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</si>
  <si>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</si>
  <si>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</si>
  <si>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</si>
  <si>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</si>
  <si>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</si>
  <si>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</si>
  <si>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</si>
  <si>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</si>
  <si>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</si>
  <si>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</si>
  <si>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</si>
  <si>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</si>
  <si>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</si>
  <si>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</si>
  <si>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</si>
  <si>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</si>
  <si>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</si>
  <si>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</si>
  <si>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</si>
  <si>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</si>
  <si>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</si>
  <si>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</si>
  <si>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</si>
  <si>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</si>
  <si>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</si>
  <si>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</si>
  <si>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</si>
  <si>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</si>
  <si>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</si>
  <si>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</si>
  <si>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</si>
  <si>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</si>
  <si>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</si>
  <si>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</si>
  <si>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</si>
  <si>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</si>
  <si>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</si>
  <si>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</si>
  <si>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</si>
  <si>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</si>
  <si>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</si>
  <si>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</si>
  <si>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</si>
  <si>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</si>
  <si>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</si>
  <si>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</si>
  <si>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</si>
  <si>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</si>
  <si>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</si>
  <si>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</si>
  <si>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</si>
  <si>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</si>
  <si>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</si>
  <si>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</si>
  <si>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</si>
  <si>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</si>
  <si>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</si>
  <si>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</si>
  <si>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</si>
  <si>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</si>
  <si>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</si>
  <si>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</si>
  <si>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</si>
  <si>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</si>
  <si>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</si>
  <si>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</si>
  <si>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</si>
  <si>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</si>
  <si>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</si>
  <si>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</si>
  <si>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</si>
  <si>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</si>
  <si>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</si>
  <si>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</si>
  <si>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</si>
  <si>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</si>
  <si>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</si>
  <si>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</si>
  <si>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</si>
  <si>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</si>
  <si>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</si>
  <si>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</si>
  <si>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</si>
  <si>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</si>
  <si>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</si>
  <si>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</si>
  <si>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</si>
  <si>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</si>
  <si>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</si>
  <si>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</si>
  <si>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</si>
  <si>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</si>
  <si>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</si>
  <si>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</si>
  <si>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</si>
  <si>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</si>
  <si>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</si>
  <si>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</si>
  <si>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</si>
  <si>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</si>
  <si>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</si>
  <si>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</si>
  <si>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</si>
  <si>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</si>
  <si>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</si>
  <si>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</si>
  <si>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</si>
  <si>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</si>
  <si>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</si>
  <si>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</si>
  <si>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</si>
  <si>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</si>
  <si>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</si>
  <si>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</si>
  <si>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</si>
  <si>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</si>
  <si>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</si>
  <si>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</si>
  <si>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</si>
  <si>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</si>
  <si>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</si>
  <si>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</si>
  <si>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</si>
  <si>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</si>
  <si>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</si>
  <si>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</si>
  <si>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</si>
  <si>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</si>
  <si>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</si>
  <si>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</si>
  <si>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</si>
  <si>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</si>
  <si>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</si>
  <si>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</si>
  <si>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</si>
  <si>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</si>
  <si>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</si>
  <si>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</si>
  <si>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</si>
  <si>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</si>
  <si>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</si>
  <si>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</si>
  <si>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</si>
  <si>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</si>
  <si>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</si>
  <si>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</si>
  <si>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</si>
  <si>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</si>
  <si>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</si>
  <si>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</si>
  <si>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</si>
  <si>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</si>
  <si>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</si>
  <si>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</si>
  <si>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</si>
  <si>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</si>
  <si>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</si>
  <si>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</si>
  <si>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</si>
  <si>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</si>
  <si>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</si>
  <si>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</si>
  <si>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</si>
  <si>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</si>
  <si>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</si>
  <si>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</si>
  <si>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</si>
  <si>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</si>
  <si>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</si>
  <si>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</si>
  <si>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</si>
  <si>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</si>
  <si>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</si>
  <si>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</si>
  <si>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</si>
  <si>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</si>
  <si>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</si>
  <si>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</si>
  <si>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</si>
  <si>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</si>
  <si>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</si>
  <si>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</si>
  <si>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</si>
  <si>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</si>
  <si>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</si>
  <si>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</si>
  <si>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</si>
  <si>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</si>
  <si>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</si>
  <si>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</si>
  <si>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</si>
  <si>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</si>
  <si>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</si>
  <si>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</si>
  <si>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</si>
  <si>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</si>
  <si>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</si>
  <si>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</si>
  <si>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</si>
  <si>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</si>
  <si>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</si>
  <si>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</si>
  <si>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</si>
  <si>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</si>
  <si>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</si>
  <si>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</si>
  <si>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</si>
  <si>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</si>
  <si>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</si>
  <si>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</si>
  <si>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</si>
  <si>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</si>
  <si>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</si>
  <si>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</si>
  <si>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</si>
  <si>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</si>
  <si>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</si>
  <si>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</si>
  <si>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</si>
  <si>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</si>
  <si>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</si>
  <si>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</si>
  <si>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</si>
  <si>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</si>
  <si>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</si>
  <si>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</si>
  <si>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</si>
  <si>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</si>
  <si>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</si>
  <si>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</si>
  <si>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</si>
  <si>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</si>
  <si>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</si>
  <si>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</si>
  <si>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</si>
  <si>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</si>
  <si>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</si>
  <si>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</si>
  <si>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</si>
  <si>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</si>
  <si>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</si>
  <si>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</si>
  <si>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</si>
  <si>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</si>
  <si>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</si>
  <si>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</si>
  <si>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</si>
  <si>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</si>
  <si>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</si>
  <si>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</si>
  <si>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</si>
  <si>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</si>
  <si>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</si>
  <si>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</si>
  <si>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</si>
  <si>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</si>
  <si>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</si>
  <si>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</si>
  <si>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</si>
  <si>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</si>
  <si>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</si>
  <si>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</si>
  <si>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</si>
  <si>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</si>
  <si>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</si>
  <si>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</si>
  <si>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</si>
  <si>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</si>
  <si>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</si>
  <si>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</si>
  <si>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</si>
  <si>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</si>
  <si>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</si>
  <si>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</si>
  <si>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</si>
  <si>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</si>
  <si>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</si>
  <si>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</si>
  <si>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</si>
  <si>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</si>
  <si>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</si>
  <si>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</si>
  <si>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</si>
  <si>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</si>
  <si>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</si>
  <si>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</si>
  <si>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</si>
  <si>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</si>
  <si>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</si>
  <si>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</si>
  <si>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</si>
  <si>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</si>
  <si>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</si>
  <si>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</si>
  <si>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</si>
  <si>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</si>
  <si>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</si>
  <si>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</si>
  <si>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</si>
  <si>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</si>
  <si>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</si>
  <si>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</si>
  <si>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</si>
  <si>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</si>
  <si>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</si>
  <si>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</si>
  <si>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</si>
  <si>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</si>
  <si>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</si>
  <si>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</si>
  <si>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</si>
  <si>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</si>
  <si>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</si>
  <si>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</si>
  <si>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</si>
  <si>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</si>
  <si>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</si>
  <si>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</si>
  <si>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</si>
  <si>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</si>
  <si>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</si>
  <si>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</si>
  <si>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</si>
  <si>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</si>
  <si>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</si>
  <si>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</si>
  <si>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</si>
  <si>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</si>
  <si>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</si>
  <si>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</si>
  <si>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</si>
  <si>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</si>
  <si>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</si>
  <si>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</si>
  <si>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</si>
  <si>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</si>
  <si>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</si>
  <si>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</si>
  <si>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</si>
  <si>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</si>
  <si>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</si>
  <si>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</si>
  <si>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</si>
  <si>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</si>
  <si>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</si>
  <si>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</si>
  <si>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</si>
  <si>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</si>
  <si>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</si>
  <si>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</si>
  <si>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</si>
  <si>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</si>
  <si>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</si>
  <si>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</si>
  <si>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</si>
  <si>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</si>
  <si>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</si>
  <si>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</si>
  <si>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</si>
  <si>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</si>
  <si>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</si>
  <si>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</si>
  <si>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</si>
  <si>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</si>
  <si>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</si>
  <si>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</si>
  <si>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</si>
  <si>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</si>
  <si>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</si>
  <si>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</si>
  <si>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</si>
  <si>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</si>
  <si>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</si>
  <si>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</si>
  <si>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</si>
  <si>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</si>
  <si>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</si>
  <si>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</si>
  <si>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</si>
  <si>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</si>
  <si>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</si>
  <si>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</si>
  <si>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</si>
  <si>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</si>
  <si>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</si>
  <si>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</si>
  <si>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</si>
  <si>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</si>
  <si>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</si>
  <si>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</si>
  <si>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</si>
  <si>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</si>
  <si>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</si>
  <si>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</si>
  <si>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</si>
  <si>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</si>
  <si>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</si>
  <si>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</si>
  <si>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</si>
  <si>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</si>
  <si>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</si>
  <si>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</si>
  <si>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</si>
  <si>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</si>
  <si>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</si>
  <si>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</si>
  <si>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</si>
  <si>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</si>
  <si>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</si>
  <si>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</si>
  <si>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</si>
  <si>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</si>
  <si>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</si>
  <si>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</si>
  <si>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</si>
  <si>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</si>
  <si>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</si>
  <si>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</si>
  <si>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</si>
  <si>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</si>
  <si>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</si>
  <si>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</si>
  <si>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</si>
  <si>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</si>
  <si>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</si>
  <si>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</si>
  <si>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</si>
  <si>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</si>
  <si>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</si>
  <si>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</si>
  <si>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</si>
  <si>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</si>
  <si>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</si>
  <si>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</si>
  <si>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</si>
  <si>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</si>
  <si>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</si>
  <si>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</si>
  <si>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</si>
  <si>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</si>
  <si>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</si>
  <si>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</si>
  <si>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</si>
  <si>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</si>
  <si>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</si>
  <si>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</si>
  <si>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</si>
  <si>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</si>
  <si>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</si>
  <si>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</si>
  <si>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</si>
  <si>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</si>
  <si>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</si>
  <si>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</si>
  <si>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</si>
  <si>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</si>
  <si>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</si>
  <si>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</si>
  <si>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</si>
  <si>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</si>
  <si>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</si>
  <si>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</si>
  <si>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</si>
  <si>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</si>
  <si>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</si>
  <si>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</si>
  <si>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</si>
  <si>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</si>
  <si>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</si>
  <si>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</si>
  <si>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</si>
  <si>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</si>
  <si>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</si>
  <si>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</si>
  <si>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</si>
  <si>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</si>
  <si>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</si>
  <si>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</si>
  <si>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</si>
  <si>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</si>
  <si>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</si>
  <si>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</si>
  <si>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</si>
  <si>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</si>
  <si>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</si>
  <si>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</si>
  <si>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</si>
  <si>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</si>
  <si>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</si>
  <si>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</si>
  <si>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</si>
  <si>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</si>
  <si>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</si>
  <si>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</si>
  <si>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</si>
  <si>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</si>
  <si>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</si>
  <si>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</si>
  <si>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</si>
  <si>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</si>
  <si>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</si>
  <si>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</si>
  <si>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</si>
  <si>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</si>
  <si>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</si>
  <si>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</si>
  <si>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</si>
  <si>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</si>
  <si>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</si>
  <si>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</si>
  <si>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</si>
  <si>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</si>
  <si>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</si>
  <si>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</si>
  <si>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</si>
  <si>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</si>
  <si>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</si>
  <si>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</si>
  <si>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</si>
  <si>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</si>
  <si>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</si>
  <si>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</si>
  <si>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</si>
  <si>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</si>
  <si>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</si>
  <si>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</si>
  <si>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</si>
  <si>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</si>
  <si>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</si>
  <si>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</si>
  <si>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</si>
  <si>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</si>
  <si>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</si>
  <si>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</si>
  <si>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</si>
  <si>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</si>
  <si>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</si>
  <si>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</si>
  <si>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</si>
  <si>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</si>
  <si>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</si>
  <si>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</si>
  <si>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</si>
  <si>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</si>
  <si>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</si>
  <si>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</si>
  <si>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</si>
  <si>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</si>
  <si>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</si>
  <si>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</si>
  <si>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</si>
  <si>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</si>
  <si>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</si>
  <si>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</si>
  <si>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</si>
  <si>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</si>
  <si>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</si>
  <si>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</si>
  <si>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</si>
  <si>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</si>
  <si>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</si>
  <si>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</si>
  <si>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</si>
  <si>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</si>
  <si>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</si>
  <si>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</si>
  <si>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</si>
  <si>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</si>
  <si>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</si>
  <si>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</si>
  <si>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</si>
  <si>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</si>
  <si>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</si>
  <si>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</si>
  <si>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</si>
  <si>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</si>
  <si>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</si>
  <si>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</si>
  <si>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</si>
  <si>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</si>
  <si>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</si>
  <si>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</si>
  <si>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</si>
  <si>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</si>
  <si>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</si>
  <si>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</si>
  <si>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</si>
  <si>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</si>
  <si>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</si>
  <si>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</si>
  <si>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</si>
  <si>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</si>
  <si>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</si>
  <si>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</si>
  <si>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</si>
  <si>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</si>
  <si>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</si>
  <si>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</si>
  <si>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</si>
  <si>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</si>
  <si>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</si>
  <si>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</si>
  <si>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</si>
  <si>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</si>
  <si>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</si>
  <si>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</si>
  <si>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</si>
  <si>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</si>
  <si>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</si>
  <si>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</si>
  <si>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</si>
  <si>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</si>
  <si>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</si>
  <si>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</si>
  <si>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</si>
  <si>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</si>
  <si>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</si>
  <si>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</si>
  <si>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</si>
  <si>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</si>
  <si>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</si>
  <si>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</si>
  <si>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</si>
  <si>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</si>
  <si>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</si>
  <si>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</si>
  <si>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</si>
  <si>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</si>
  <si>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</si>
  <si>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</si>
  <si>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</si>
  <si>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</si>
  <si>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</si>
  <si>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</si>
  <si>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</si>
  <si>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</si>
  <si>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</si>
  <si>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</si>
  <si>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</si>
  <si>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</si>
  <si>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</si>
  <si>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</si>
  <si>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</si>
  <si>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</si>
  <si>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</si>
  <si>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</si>
  <si>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</si>
  <si>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</si>
  <si>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</si>
  <si>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</si>
  <si>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</si>
  <si>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</si>
  <si>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</si>
  <si>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</si>
  <si>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</si>
  <si>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</si>
  <si>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</si>
  <si>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</si>
  <si>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</si>
  <si>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</si>
  <si>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</si>
  <si>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</si>
  <si>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</si>
  <si>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</si>
  <si>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</si>
  <si>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</si>
  <si>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</si>
  <si>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</si>
  <si>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</si>
  <si>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</si>
  <si>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</si>
  <si>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</si>
  <si>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</si>
  <si>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</si>
  <si>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</si>
  <si>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</si>
  <si>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</si>
  <si>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</si>
  <si>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</si>
  <si>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</si>
  <si>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</si>
  <si>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</si>
  <si>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</si>
  <si>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</si>
  <si>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</si>
  <si>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</si>
  <si>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</si>
  <si>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</si>
  <si>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</si>
  <si>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</si>
  <si>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</si>
  <si>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</si>
  <si>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</si>
  <si>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</si>
  <si>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</si>
  <si>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</si>
  <si>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</si>
  <si>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</si>
  <si>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</si>
  <si>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</si>
  <si>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</si>
  <si>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</si>
  <si>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</si>
  <si>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</si>
  <si>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</si>
  <si>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</si>
  <si>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</si>
  <si>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</si>
  <si>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</si>
  <si>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</si>
  <si>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</si>
  <si>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</si>
  <si>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</si>
  <si>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</si>
  <si>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</si>
  <si>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</si>
  <si>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</si>
  <si>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</si>
  <si>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</si>
  <si>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</si>
  <si>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</si>
  <si>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</si>
  <si>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</si>
  <si>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</si>
  <si>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</si>
  <si>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</si>
  <si>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</si>
  <si>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</si>
  <si>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</si>
  <si>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</si>
  <si>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</si>
  <si>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</si>
  <si>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</si>
  <si>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</si>
  <si>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</si>
  <si>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</si>
  <si>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</si>
  <si>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</si>
  <si>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</si>
  <si>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</si>
  <si>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</si>
  <si>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</si>
  <si>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</si>
  <si>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</si>
  <si>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</si>
  <si>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</si>
  <si>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</si>
  <si>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</si>
  <si>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</si>
  <si>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</si>
  <si>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</si>
  <si>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</si>
  <si>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</si>
  <si>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</si>
  <si>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</si>
  <si>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</si>
  <si>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</si>
  <si>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</si>
  <si>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</si>
  <si>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</si>
  <si>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</si>
  <si>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</si>
  <si>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</si>
  <si>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</si>
  <si>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</si>
  <si>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</si>
  <si>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</si>
  <si>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</si>
  <si>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</si>
  <si>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</si>
  <si>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</si>
  <si>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</si>
  <si>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</si>
  <si>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</si>
  <si>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</si>
  <si>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</si>
  <si>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</si>
  <si>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</si>
  <si>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</si>
  <si>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</si>
  <si>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</si>
  <si>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</si>
  <si>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</si>
  <si>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</si>
  <si>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</si>
  <si>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</si>
  <si>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</si>
  <si>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</si>
  <si>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</si>
  <si>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</si>
  <si>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</si>
  <si>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</si>
  <si>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</si>
  <si>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</si>
  <si>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</si>
  <si>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</si>
  <si>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</si>
  <si>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</si>
  <si>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</si>
  <si>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</si>
  <si>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</si>
  <si>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</si>
  <si>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</si>
  <si>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</si>
  <si>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</si>
  <si>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</si>
  <si>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</si>
  <si>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</si>
  <si>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</si>
  <si>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</si>
  <si>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</si>
  <si>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</si>
  <si>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</si>
  <si>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</si>
  <si>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</si>
  <si>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</si>
  <si>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</si>
  <si>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</si>
  <si>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</si>
  <si>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</si>
  <si>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</si>
  <si>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</si>
  <si>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</si>
  <si>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</si>
  <si>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</si>
  <si>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</si>
  <si>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</si>
  <si>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</si>
  <si>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</si>
  <si>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</si>
  <si>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</si>
  <si>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</si>
  <si>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</si>
  <si>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</si>
  <si>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</si>
  <si>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</si>
  <si>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</si>
  <si>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</si>
  <si>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</si>
  <si>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</si>
  <si>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</si>
  <si>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</si>
  <si>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</si>
  <si>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</si>
  <si>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</si>
  <si>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</si>
  <si>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</si>
  <si>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</si>
  <si>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</si>
  <si>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</si>
  <si>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</si>
  <si>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</si>
  <si>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</si>
  <si>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</si>
  <si>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</si>
  <si>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</si>
  <si>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</si>
  <si>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</si>
  <si>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</si>
  <si>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</si>
  <si>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</si>
  <si>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</si>
  <si>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</si>
  <si>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</si>
  <si>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</si>
  <si>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</si>
  <si>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</si>
  <si>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</si>
  <si>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</si>
  <si>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</si>
  <si>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</si>
  <si>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</si>
  <si>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</si>
  <si>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</si>
  <si>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</si>
  <si>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</si>
  <si>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</si>
  <si>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</si>
  <si>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</si>
  <si>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</si>
  <si>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</si>
  <si>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</si>
  <si>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</si>
  <si>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</si>
  <si>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</si>
  <si>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</si>
  <si>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</si>
  <si>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</si>
  <si>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</si>
  <si>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</si>
  <si>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</si>
  <si>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</si>
  <si>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</si>
  <si>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</si>
  <si>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</si>
  <si>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</si>
  <si>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</si>
  <si>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</si>
  <si>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</si>
  <si>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</si>
  <si>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</si>
  <si>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</si>
  <si>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</si>
  <si>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</si>
  <si>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</si>
  <si>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</si>
  <si>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</si>
  <si>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</si>
  <si>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</si>
  <si>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</si>
  <si>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</si>
  <si>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</si>
  <si>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</si>
  <si>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</si>
  <si>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</si>
  <si>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</si>
  <si>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</si>
  <si>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</si>
  <si>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</si>
  <si>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</si>
  <si>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</si>
  <si>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</si>
  <si>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</si>
  <si>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</si>
  <si>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</si>
  <si>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</si>
  <si>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</si>
  <si>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</si>
  <si>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</si>
  <si>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</si>
  <si>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</si>
  <si>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</si>
  <si>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</si>
  <si>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</si>
  <si>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</si>
  <si>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</si>
  <si>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</si>
  <si>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</si>
  <si>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</si>
  <si>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</si>
  <si>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</si>
  <si>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</si>
  <si>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</si>
  <si>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</si>
  <si>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</si>
  <si>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</si>
  <si>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</si>
  <si>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</si>
  <si>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</si>
  <si>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</si>
  <si>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</si>
  <si>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</si>
  <si>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</si>
  <si>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</si>
  <si>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</si>
  <si>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</si>
  <si>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</si>
  <si>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</si>
  <si>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</si>
  <si>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</si>
  <si>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</si>
  <si>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</si>
  <si>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</si>
  <si>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</si>
  <si>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</si>
  <si>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</si>
  <si>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</si>
  <si>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</si>
  <si>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</si>
  <si>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</si>
  <si>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</si>
  <si>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</si>
  <si>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</si>
  <si>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</si>
  <si>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</si>
  <si>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</si>
  <si>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</si>
  <si>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</si>
  <si>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</si>
  <si>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</si>
  <si>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</si>
  <si>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</si>
  <si>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</si>
  <si>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</si>
  <si>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</si>
  <si>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</si>
  <si>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</si>
  <si>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</si>
  <si>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</si>
  <si>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</si>
  <si>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</si>
  <si>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</si>
  <si>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</si>
  <si>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</si>
  <si>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</si>
  <si>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</si>
  <si>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</si>
  <si>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</si>
  <si>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</si>
  <si>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</si>
  <si>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</si>
  <si>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</si>
  <si>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</si>
  <si>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</si>
  <si>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</si>
  <si>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</si>
  <si>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</si>
  <si>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</si>
  <si>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</si>
  <si>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</si>
  <si>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</si>
  <si>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</si>
  <si>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</si>
  <si>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</si>
  <si>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</si>
  <si>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</si>
  <si>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</si>
  <si>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</si>
  <si>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</si>
  <si>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</si>
  <si>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</si>
  <si>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</si>
  <si>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</si>
  <si>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</si>
  <si>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</si>
  <si>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</si>
  <si>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</si>
  <si>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</si>
  <si>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</si>
  <si>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</si>
  <si>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</si>
  <si>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</si>
  <si>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</si>
  <si>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</si>
  <si>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</si>
  <si>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</si>
  <si>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</si>
  <si>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</si>
  <si>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</si>
  <si>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</si>
  <si>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</si>
  <si>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</si>
  <si>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</si>
  <si>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</si>
  <si>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</si>
  <si>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</si>
  <si>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</si>
  <si>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</si>
  <si>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</si>
  <si>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</si>
  <si>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</si>
  <si>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</si>
  <si>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</si>
  <si>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</si>
  <si>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</si>
  <si>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</si>
  <si>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</si>
  <si>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</si>
  <si>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</si>
  <si>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</si>
  <si>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</si>
  <si>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</si>
  <si>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2021-19--10000597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</si>
  <si>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</si>
  <si>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19002042020</t>
  </si>
  <si>
    <t>19005152020</t>
  </si>
  <si>
    <t>LEIDY ETELVINA IPIA COTACIO</t>
  </si>
  <si>
    <t>19003582020</t>
  </si>
  <si>
    <t>PRESTAR LOS SERVICIOS PARA LA ATENCIÓN A LA PRIMERA INFANCIA EN LOS HOGARES COMUNITARIOS DE BIENESTAR HCB DE CONFORMIDAD CON EL MANUAL OPERATIVO DE LA MODALIDAD COMUNITARIA Y EL LINEAMIENTO TÉCNICO PARA LA ATENCIÓN A LA PRIMERA INFANCIA Y A LAS DIRECTRICES ESTABLECIDAS POR EL ICBF, EN ARMONÍA CON LA POLÍTICA DE ESTADO PARA EL DESARROLLO INTEGRAL DE LA PRIMERA INFANCIA DE CERO A SIEMPRE, EN EL DEPARTAMENTO DEL CAUCA/MUNICIPIO DE INZÀ</t>
  </si>
  <si>
    <t>19262018553</t>
  </si>
  <si>
    <t>19262016544</t>
  </si>
  <si>
    <t>19262017561</t>
  </si>
  <si>
    <t>PRESTAR EL SERVCIO DE EDUCACIÓN INICIAL EN EL MARCO DE LA ATENCIÓN INTEGRAL A MUJERES GESTANTES, NIÑOS Y NIÑAS MENORES DE 5 AÑOS O HASTA SU INGRESO AL GRADO DE TRANSICIÓN DE CONFORMIDAD CON LOS MANUALES OPERATIVOS DE LAS MODALIDADES Y DIRECTRICES ESTABLECIDAS POR EL ICBF, EN ARMONIA CON LA POLITICA DE ESTADO PARA EL DESARROLLO INTEGRAL DE LA PRIMERA INFANCIA "DE CERO A SIEMPRE", EN EL SERVICIO DESARROLLO INFANITL EN MEDIO FAMILIAR</t>
  </si>
  <si>
    <t>19262017562</t>
  </si>
  <si>
    <t xml:space="preserve">PRESTAR EL SERVCIO DE EDUCACIÓN INICIAL EN EL MARCO DE LA ATENCIÓN INTEGRAL A MUJERES GESTANTES, NIÑOS Y NIÑAS MENORES DE 5 AÑOS O HASTA SU INGRESO AL GRADO DE TRANSICIÓN DE CONFORMIDAD CON LOS MANUALES OPERATIVOS DE LAS MODALIDADES Y DIRECTRICES ESTABLECIDAS POR EL ICBF, EN ARMONIA CON LA POLITICA DE ESTADO PARA EL DESARROLLO INTEGRAL DE LA PRIMERA INFANCIA "DE CERO A SIEMPRE", EN EL SERVICIO CENTRO DE DESARROLLO INFANITL </t>
  </si>
  <si>
    <t>19262016778</t>
  </si>
  <si>
    <t>19262016779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</si>
  <si>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</si>
  <si>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el Lineamiento Técnico para la Atención a la Primera Infancia y las directrices establecidas por el ICBF, en armonía con la Política de Estado para el Desarrollo Integral de la Primera Infancia de Cero a Siempre.</t>
  </si>
  <si>
    <t>3108869424</t>
  </si>
  <si>
    <t>CORREGIMEINTO DE TURMINA- INZÁ</t>
  </si>
  <si>
    <t>CORREGIMIENTO DE TURMINA-INZÁ</t>
  </si>
  <si>
    <t>hcb.vsantateresa@gmail.com</t>
  </si>
  <si>
    <t>19001662019</t>
  </si>
  <si>
    <t>19001522019</t>
  </si>
  <si>
    <t>PRESTAR EL SEVICIO CENTROS DE DESARROLLO INFANTIL -CDI-,DE CONFORMIDAD CON EL MANUAL OPERATIVO DE LA MODALIDAD INSTITUCIONALY LAS DIRECTRICES ESATBLECIDAS POR EL ICBF, EN ARMONÍA CON LA POLÍTICA DE ESTADO PARA EL DESARROLLO INTEGRAL DE LA PRIMERA INFANCIA DE CERO A SIEMPRE</t>
  </si>
  <si>
    <t>PRESTAR EL SEVICIO  DE DESARROLLO INFANTIL EN MEDIO FAMILIAR -DIMF-,DE CONFORMIDAD CON EL MANUAL OPERATIVO DE LA MODALIDAD FAMILIAR Y LAS DIRECTRICES ESATBLECIDAS POR EL ICBF, EN ARMONÍA CON LA POLÍTICA DE ESTADO PARA EL DESARROLLO INTEGRAL DE LA PRIMERA INFANCIA DE CERO A SIEMPRE</t>
  </si>
  <si>
    <t>19262018230</t>
  </si>
  <si>
    <t>NO</t>
  </si>
  <si>
    <t>ATENDER A LA PRIMERA INFANCIA EN EN EL MARCO DE LA ESTRATEGIA "CERO A SIEMPRE", ESPECIFICAMENTE A LOS NIÑOS Y NIÑAS MENORES DE 5 AÑOS DE SITUACIÓN DE VILNERABILIDAD DE CONFORMIDAD CON LAS DIRECTRICES, LINEAMIENTOS Y PARÁMETROS ESTABLECIDOS POR EL ICBF, ASÍ COMO REGULAR LAS RELACIONES ENTRE LAS PARTES DERIVADAS DE LA ENTREGA DE APORTES DEL ICBF A LA ENTIDAD ADMINISTRADORA DEL SERVICIO EN LA MODALIDAD HOGARES COMUNITARIOS.</t>
  </si>
  <si>
    <t>19262013182</t>
  </si>
  <si>
    <t>BRINDAR ATENCIÓN A LA PRIMERA INFANCIA,NIÑOS Y NIÑAS MENORES DE 5 AÑOS DE FAMILIAS EN SITUACIÓN DE VULNERABILIDAD A TRAVÉS DE LOS HOGARES COMUNITARIOS DE BIENESTAR EN LAS SIGUIENTES FORMAS DE ATENCIÓN FAMILIARES, MULTIPLES GRUPALES, JARDÍN SOCIAL, EMPRESARIALES Y EN LA MODALIDAD FAMI, DE CONFORMIDAD CON LOS LINEAMIENTOS, ESTANDARES Y DIRECTRICES QUE EL ICBF EXPIDA POR LAS MISMAS.</t>
  </si>
  <si>
    <t>19262012749</t>
  </si>
  <si>
    <t>ATENDER A LA PRIMERA INFANCIA EN EN EL MARCO DE LA ESTRATEGIA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</si>
  <si>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19262012735</t>
  </si>
  <si>
    <t>19262012156</t>
  </si>
  <si>
    <t>19262014177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</si>
</sst>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70" zoomScaleNormal="70" zoomScaleSheetLayoutView="40" zoomScalePageLayoutView="40" workbookViewId="0">
      <selection activeCell="E166" sqref="E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421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800164570</v>
      </c>
      <c r="C20" s="5"/>
      <c r="D20" s="73"/>
      <c r="E20" s="5"/>
      <c r="F20" s="5"/>
      <c r="G20" s="5"/>
      <c r="H20" s="242"/>
      <c r="I20" s="148" t="s">
        <v>421</v>
      </c>
      <c r="J20" s="149" t="s">
        <v>434</v>
      </c>
      <c r="K20" s="150">
        <v>1053120120</v>
      </c>
      <c r="L20" s="151">
        <v>44197</v>
      </c>
      <c r="M20" s="151">
        <v>44561</v>
      </c>
      <c r="N20" s="134">
        <f>+(M20-L20)/30</f>
        <v>12.133333333333333</v>
      </c>
      <c r="O20" s="137"/>
      <c r="U20" s="133"/>
      <c r="V20" s="105">
        <f ca="1">NOW()</f>
        <v>44187.893257175929</v>
      </c>
      <c r="W20" s="105">
        <f ca="1">NOW()</f>
        <v>44187.893257175929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COMUNITARIOS Y OTRAS MODALIDADES DE ATENCIÓN A LA PRIMERA INFANCIA SANTA TERESA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2681</v>
      </c>
      <c r="E48" s="144">
        <v>43922</v>
      </c>
      <c r="F48" s="144">
        <v>44165</v>
      </c>
      <c r="G48" s="159">
        <f>IF(AND(E48&lt;&gt;"",F48&lt;&gt;""),((F48-E48)/30),"")</f>
        <v>8.1</v>
      </c>
      <c r="H48" s="118" t="s">
        <v>2682</v>
      </c>
      <c r="I48" s="113" t="s">
        <v>421</v>
      </c>
      <c r="J48" s="113" t="s">
        <v>434</v>
      </c>
      <c r="K48" s="115">
        <v>222160444</v>
      </c>
      <c r="L48" s="114" t="s">
        <v>1148</v>
      </c>
      <c r="M48" s="116">
        <v>1</v>
      </c>
      <c r="N48" s="114" t="s">
        <v>2634</v>
      </c>
      <c r="O48" s="114" t="s">
        <v>1148</v>
      </c>
      <c r="P48" s="78"/>
    </row>
    <row r="49" spans="1:16" s="6" customFormat="1" ht="24.75" customHeight="1" x14ac:dyDescent="0.25">
      <c r="A49" s="142">
        <v>2</v>
      </c>
      <c r="B49" s="121" t="s">
        <v>2665</v>
      </c>
      <c r="C49" s="123" t="s">
        <v>31</v>
      </c>
      <c r="D49" s="110" t="s">
        <v>2683</v>
      </c>
      <c r="E49" s="144">
        <v>43450</v>
      </c>
      <c r="F49" s="144">
        <v>43890</v>
      </c>
      <c r="G49" s="159">
        <f t="shared" ref="G49:G50" si="2">IF(AND(E49&lt;&gt;"",F49&lt;&gt;""),((F49-E49)/30),"")</f>
        <v>14.666666666666666</v>
      </c>
      <c r="H49" s="118" t="s">
        <v>2682</v>
      </c>
      <c r="I49" s="113" t="s">
        <v>421</v>
      </c>
      <c r="J49" s="113" t="s">
        <v>434</v>
      </c>
      <c r="K49" s="115">
        <v>271857626</v>
      </c>
      <c r="L49" s="114" t="s">
        <v>1148</v>
      </c>
      <c r="M49" s="116">
        <v>1</v>
      </c>
      <c r="N49" s="114" t="s">
        <v>27</v>
      </c>
      <c r="O49" s="114" t="s">
        <v>1148</v>
      </c>
      <c r="P49" s="78"/>
    </row>
    <row r="50" spans="1:16" s="6" customFormat="1" ht="24.75" customHeight="1" x14ac:dyDescent="0.25">
      <c r="A50" s="142">
        <v>3</v>
      </c>
      <c r="B50" s="121" t="s">
        <v>2665</v>
      </c>
      <c r="C50" s="123" t="s">
        <v>31</v>
      </c>
      <c r="D50" s="110" t="s">
        <v>2701</v>
      </c>
      <c r="E50" s="144">
        <v>43313</v>
      </c>
      <c r="F50" s="144">
        <v>43449</v>
      </c>
      <c r="G50" s="159">
        <f t="shared" si="2"/>
        <v>4.5333333333333332</v>
      </c>
      <c r="H50" s="118" t="s">
        <v>2682</v>
      </c>
      <c r="I50" s="113" t="s">
        <v>421</v>
      </c>
      <c r="J50" s="113" t="s">
        <v>434</v>
      </c>
      <c r="K50" s="115">
        <v>106262527</v>
      </c>
      <c r="L50" s="114" t="s">
        <v>1148</v>
      </c>
      <c r="M50" s="116">
        <v>1</v>
      </c>
      <c r="N50" s="114" t="s">
        <v>27</v>
      </c>
      <c r="O50" s="114" t="s">
        <v>1148</v>
      </c>
      <c r="P50" s="78"/>
    </row>
    <row r="51" spans="1:16" s="6" customFormat="1" ht="24.75" customHeight="1" outlineLevel="1" x14ac:dyDescent="0.25">
      <c r="A51" s="142">
        <v>4</v>
      </c>
      <c r="B51" s="121" t="s">
        <v>2665</v>
      </c>
      <c r="C51" s="123" t="s">
        <v>31</v>
      </c>
      <c r="D51" s="120" t="s">
        <v>2684</v>
      </c>
      <c r="E51" s="144">
        <v>42675</v>
      </c>
      <c r="F51" s="144">
        <v>43312</v>
      </c>
      <c r="G51" s="159">
        <f t="shared" ref="G51:G107" si="3">IF(AND(E51&lt;&gt;"",F51&lt;&gt;""),((F51-E51)/30),"")</f>
        <v>21.233333333333334</v>
      </c>
      <c r="H51" s="118" t="s">
        <v>2682</v>
      </c>
      <c r="I51" s="113" t="s">
        <v>421</v>
      </c>
      <c r="J51" s="113" t="s">
        <v>434</v>
      </c>
      <c r="K51" s="122">
        <v>459150619</v>
      </c>
      <c r="L51" s="114" t="s">
        <v>1148</v>
      </c>
      <c r="M51" s="116">
        <v>1</v>
      </c>
      <c r="N51" s="114" t="s">
        <v>27</v>
      </c>
      <c r="O51" s="114" t="s">
        <v>26</v>
      </c>
      <c r="P51" s="78"/>
    </row>
    <row r="52" spans="1:16" s="7" customFormat="1" ht="24.75" customHeight="1" outlineLevel="1" x14ac:dyDescent="0.25">
      <c r="A52" s="143">
        <v>5</v>
      </c>
      <c r="B52" s="121" t="s">
        <v>2665</v>
      </c>
      <c r="C52" s="123" t="s">
        <v>31</v>
      </c>
      <c r="D52" s="120" t="s">
        <v>2697</v>
      </c>
      <c r="E52" s="144">
        <v>43484</v>
      </c>
      <c r="F52" s="144">
        <v>43738</v>
      </c>
      <c r="G52" s="159">
        <f t="shared" si="3"/>
        <v>8.4666666666666668</v>
      </c>
      <c r="H52" s="118" t="s">
        <v>2699</v>
      </c>
      <c r="I52" s="120" t="s">
        <v>421</v>
      </c>
      <c r="J52" s="120" t="s">
        <v>434</v>
      </c>
      <c r="K52" s="122">
        <v>315372339</v>
      </c>
      <c r="L52" s="114" t="s">
        <v>1148</v>
      </c>
      <c r="M52" s="116">
        <v>1</v>
      </c>
      <c r="N52" s="114" t="s">
        <v>27</v>
      </c>
      <c r="O52" s="114" t="s">
        <v>26</v>
      </c>
      <c r="P52" s="79"/>
    </row>
    <row r="53" spans="1:16" s="7" customFormat="1" ht="24.75" customHeight="1" outlineLevel="1" x14ac:dyDescent="0.25">
      <c r="A53" s="143">
        <v>6</v>
      </c>
      <c r="B53" s="121" t="s">
        <v>2665</v>
      </c>
      <c r="C53" s="123" t="s">
        <v>31</v>
      </c>
      <c r="D53" s="120" t="s">
        <v>2698</v>
      </c>
      <c r="E53" s="144">
        <v>43484</v>
      </c>
      <c r="F53" s="144">
        <v>43738</v>
      </c>
      <c r="G53" s="159">
        <f t="shared" si="3"/>
        <v>8.4666666666666668</v>
      </c>
      <c r="H53" s="118" t="s">
        <v>2700</v>
      </c>
      <c r="I53" s="120" t="s">
        <v>421</v>
      </c>
      <c r="J53" s="120" t="s">
        <v>434</v>
      </c>
      <c r="K53" s="122">
        <v>486996838</v>
      </c>
      <c r="L53" s="114" t="s">
        <v>1148</v>
      </c>
      <c r="M53" s="116">
        <v>1</v>
      </c>
      <c r="N53" s="114" t="s">
        <v>27</v>
      </c>
      <c r="O53" s="114" t="s">
        <v>26</v>
      </c>
      <c r="P53" s="79"/>
    </row>
    <row r="54" spans="1:16" s="7" customFormat="1" ht="24.75" customHeight="1" outlineLevel="1" x14ac:dyDescent="0.25">
      <c r="A54" s="143">
        <v>7</v>
      </c>
      <c r="B54" s="121" t="s">
        <v>2665</v>
      </c>
      <c r="C54" s="123" t="s">
        <v>31</v>
      </c>
      <c r="D54" s="120" t="s">
        <v>2685</v>
      </c>
      <c r="E54" s="144">
        <v>43085</v>
      </c>
      <c r="F54" s="144">
        <v>43404</v>
      </c>
      <c r="G54" s="159">
        <f t="shared" si="3"/>
        <v>10.633333333333333</v>
      </c>
      <c r="H54" s="118" t="s">
        <v>2686</v>
      </c>
      <c r="I54" s="120" t="s">
        <v>421</v>
      </c>
      <c r="J54" s="120" t="s">
        <v>434</v>
      </c>
      <c r="K54" s="122">
        <v>360754589</v>
      </c>
      <c r="L54" s="114" t="s">
        <v>1148</v>
      </c>
      <c r="M54" s="116">
        <v>1</v>
      </c>
      <c r="N54" s="114" t="s">
        <v>27</v>
      </c>
      <c r="O54" s="114" t="s">
        <v>26</v>
      </c>
      <c r="P54" s="79"/>
    </row>
    <row r="55" spans="1:16" s="7" customFormat="1" ht="24.75" customHeight="1" outlineLevel="1" x14ac:dyDescent="0.25">
      <c r="A55" s="143">
        <v>8</v>
      </c>
      <c r="B55" s="121" t="s">
        <v>2665</v>
      </c>
      <c r="C55" s="123" t="s">
        <v>31</v>
      </c>
      <c r="D55" s="120" t="s">
        <v>2687</v>
      </c>
      <c r="E55" s="144">
        <v>43085</v>
      </c>
      <c r="F55" s="144">
        <v>43404</v>
      </c>
      <c r="G55" s="159">
        <f t="shared" si="3"/>
        <v>10.633333333333333</v>
      </c>
      <c r="H55" s="118" t="s">
        <v>2688</v>
      </c>
      <c r="I55" s="120" t="s">
        <v>421</v>
      </c>
      <c r="J55" s="120" t="s">
        <v>434</v>
      </c>
      <c r="K55" s="117">
        <v>242569622</v>
      </c>
      <c r="L55" s="114" t="s">
        <v>1148</v>
      </c>
      <c r="M55" s="116">
        <v>1</v>
      </c>
      <c r="N55" s="114" t="s">
        <v>27</v>
      </c>
      <c r="O55" s="114" t="s">
        <v>26</v>
      </c>
      <c r="P55" s="79"/>
    </row>
    <row r="56" spans="1:16" s="7" customFormat="1" ht="24.75" customHeight="1" outlineLevel="1" x14ac:dyDescent="0.25">
      <c r="A56" s="143">
        <v>9</v>
      </c>
      <c r="B56" s="121" t="s">
        <v>2665</v>
      </c>
      <c r="C56" s="123" t="s">
        <v>31</v>
      </c>
      <c r="D56" s="120" t="s">
        <v>2690</v>
      </c>
      <c r="E56" s="144">
        <v>42720</v>
      </c>
      <c r="F56" s="144">
        <v>43084</v>
      </c>
      <c r="G56" s="159">
        <f t="shared" si="3"/>
        <v>12.133333333333333</v>
      </c>
      <c r="H56" s="118" t="s">
        <v>2686</v>
      </c>
      <c r="I56" s="120" t="s">
        <v>421</v>
      </c>
      <c r="J56" s="120" t="s">
        <v>434</v>
      </c>
      <c r="K56" s="117">
        <v>617494894</v>
      </c>
      <c r="L56" s="114" t="s">
        <v>1148</v>
      </c>
      <c r="M56" s="116">
        <v>1</v>
      </c>
      <c r="N56" s="114" t="s">
        <v>27</v>
      </c>
      <c r="O56" s="114" t="s">
        <v>26</v>
      </c>
      <c r="P56" s="79"/>
    </row>
    <row r="57" spans="1:16" s="7" customFormat="1" ht="24.75" customHeight="1" outlineLevel="1" x14ac:dyDescent="0.25">
      <c r="A57" s="143">
        <v>10</v>
      </c>
      <c r="B57" s="121" t="s">
        <v>2665</v>
      </c>
      <c r="C57" s="123" t="s">
        <v>31</v>
      </c>
      <c r="D57" s="120" t="s">
        <v>2689</v>
      </c>
      <c r="E57" s="144">
        <v>42720</v>
      </c>
      <c r="F57" s="144">
        <v>43084</v>
      </c>
      <c r="G57" s="159">
        <f t="shared" si="3"/>
        <v>12.133333333333333</v>
      </c>
      <c r="H57" s="118" t="s">
        <v>2688</v>
      </c>
      <c r="I57" s="120" t="s">
        <v>421</v>
      </c>
      <c r="J57" s="120" t="s">
        <v>434</v>
      </c>
      <c r="K57" s="117">
        <v>301784034</v>
      </c>
      <c r="L57" s="65" t="s">
        <v>1148</v>
      </c>
      <c r="M57" s="67">
        <v>1</v>
      </c>
      <c r="N57" s="65" t="s">
        <v>27</v>
      </c>
      <c r="O57" s="65" t="s">
        <v>2702</v>
      </c>
      <c r="P57" s="79"/>
    </row>
    <row r="58" spans="1:16" s="7" customFormat="1" ht="24.75" customHeight="1" outlineLevel="1" x14ac:dyDescent="0.25">
      <c r="A58" s="143">
        <v>11</v>
      </c>
      <c r="B58" s="121" t="s">
        <v>2665</v>
      </c>
      <c r="C58" s="123" t="s">
        <v>31</v>
      </c>
      <c r="D58" s="63" t="s">
        <v>2710</v>
      </c>
      <c r="E58" s="144">
        <v>41652</v>
      </c>
      <c r="F58" s="144">
        <v>42034</v>
      </c>
      <c r="G58" s="159">
        <f t="shared" si="3"/>
        <v>12.733333333333333</v>
      </c>
      <c r="H58" s="118" t="s">
        <v>2703</v>
      </c>
      <c r="I58" s="120" t="s">
        <v>421</v>
      </c>
      <c r="J58" s="120" t="s">
        <v>434</v>
      </c>
      <c r="K58" s="66">
        <v>163076916</v>
      </c>
      <c r="L58" s="65" t="s">
        <v>1148</v>
      </c>
      <c r="M58" s="67">
        <v>1</v>
      </c>
      <c r="N58" s="65" t="s">
        <v>2634</v>
      </c>
      <c r="O58" s="65" t="s">
        <v>1148</v>
      </c>
      <c r="P58" s="79"/>
    </row>
    <row r="59" spans="1:16" s="7" customFormat="1" ht="24.75" customHeight="1" outlineLevel="1" x14ac:dyDescent="0.25">
      <c r="A59" s="143">
        <v>12</v>
      </c>
      <c r="B59" s="121" t="s">
        <v>2665</v>
      </c>
      <c r="C59" s="65" t="s">
        <v>31</v>
      </c>
      <c r="D59" s="63" t="s">
        <v>2704</v>
      </c>
      <c r="E59" s="144">
        <v>41291</v>
      </c>
      <c r="F59" s="144">
        <v>41639</v>
      </c>
      <c r="G59" s="159">
        <f t="shared" si="3"/>
        <v>11.6</v>
      </c>
      <c r="H59" s="118" t="s">
        <v>2705</v>
      </c>
      <c r="I59" s="120" t="s">
        <v>421</v>
      </c>
      <c r="J59" s="120" t="s">
        <v>434</v>
      </c>
      <c r="K59" s="66">
        <v>169358302</v>
      </c>
      <c r="L59" s="65" t="s">
        <v>1148</v>
      </c>
      <c r="M59" s="116">
        <v>1</v>
      </c>
      <c r="N59" s="65" t="s">
        <v>2634</v>
      </c>
      <c r="O59" s="65" t="s">
        <v>1148</v>
      </c>
      <c r="P59" s="79"/>
    </row>
    <row r="60" spans="1:16" s="7" customFormat="1" ht="24.75" customHeight="1" outlineLevel="1" x14ac:dyDescent="0.25">
      <c r="A60" s="143">
        <v>13</v>
      </c>
      <c r="B60" s="121" t="s">
        <v>2665</v>
      </c>
      <c r="C60" s="65" t="s">
        <v>31</v>
      </c>
      <c r="D60" s="63" t="s">
        <v>2706</v>
      </c>
      <c r="E60" s="144">
        <v>41255</v>
      </c>
      <c r="F60" s="144">
        <v>41988</v>
      </c>
      <c r="G60" s="159">
        <f t="shared" si="3"/>
        <v>24.433333333333334</v>
      </c>
      <c r="H60" s="118" t="s">
        <v>2707</v>
      </c>
      <c r="I60" s="120" t="s">
        <v>421</v>
      </c>
      <c r="J60" s="120" t="s">
        <v>434</v>
      </c>
      <c r="K60" s="66">
        <v>1568902375</v>
      </c>
      <c r="L60" s="65" t="s">
        <v>1148</v>
      </c>
      <c r="M60" s="116">
        <v>1</v>
      </c>
      <c r="N60" s="65" t="s">
        <v>2634</v>
      </c>
      <c r="O60" s="65" t="s">
        <v>1148</v>
      </c>
      <c r="P60" s="79"/>
    </row>
    <row r="61" spans="1:16" s="7" customFormat="1" ht="24.75" customHeight="1" outlineLevel="1" x14ac:dyDescent="0.25">
      <c r="A61" s="143">
        <v>14</v>
      </c>
      <c r="B61" s="121" t="s">
        <v>2665</v>
      </c>
      <c r="C61" s="65" t="s">
        <v>31</v>
      </c>
      <c r="D61" s="63" t="s">
        <v>2708</v>
      </c>
      <c r="E61" s="144">
        <v>41256</v>
      </c>
      <c r="F61" s="144">
        <v>42004</v>
      </c>
      <c r="G61" s="159">
        <f t="shared" si="3"/>
        <v>24.933333333333334</v>
      </c>
      <c r="H61" s="118" t="s">
        <v>2707</v>
      </c>
      <c r="I61" s="120" t="s">
        <v>421</v>
      </c>
      <c r="J61" s="120" t="s">
        <v>434</v>
      </c>
      <c r="K61" s="66">
        <v>507481920</v>
      </c>
      <c r="L61" s="65" t="s">
        <v>1148</v>
      </c>
      <c r="M61" s="67">
        <v>1</v>
      </c>
      <c r="N61" s="65" t="s">
        <v>2634</v>
      </c>
      <c r="O61" s="65" t="s">
        <v>1148</v>
      </c>
      <c r="P61" s="79"/>
    </row>
    <row r="62" spans="1:16" s="7" customFormat="1" ht="24.75" customHeight="1" outlineLevel="1" x14ac:dyDescent="0.25">
      <c r="A62" s="143">
        <v>15</v>
      </c>
      <c r="B62" s="121" t="s">
        <v>2665</v>
      </c>
      <c r="C62" s="65" t="s">
        <v>31</v>
      </c>
      <c r="D62" s="63" t="s">
        <v>2709</v>
      </c>
      <c r="E62" s="144">
        <v>40925</v>
      </c>
      <c r="F62" s="144">
        <v>41273</v>
      </c>
      <c r="G62" s="159">
        <f t="shared" si="3"/>
        <v>11.6</v>
      </c>
      <c r="H62" s="118" t="s">
        <v>2705</v>
      </c>
      <c r="I62" s="120" t="s">
        <v>421</v>
      </c>
      <c r="J62" s="120" t="s">
        <v>434</v>
      </c>
      <c r="K62" s="66">
        <v>122928420</v>
      </c>
      <c r="L62" s="65" t="s">
        <v>1148</v>
      </c>
      <c r="M62" s="67">
        <v>1</v>
      </c>
      <c r="N62" s="65" t="s">
        <v>2634</v>
      </c>
      <c r="O62" s="65"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43881</v>
      </c>
      <c r="F114" s="144">
        <v>44196</v>
      </c>
      <c r="G114" s="159">
        <f>IF(AND(E114&lt;&gt;"",F114&lt;&gt;""),((F114-E114)/30),"")</f>
        <v>10.5</v>
      </c>
      <c r="H114" s="118" t="s">
        <v>2691</v>
      </c>
      <c r="I114" s="120" t="s">
        <v>421</v>
      </c>
      <c r="J114" s="120" t="s">
        <v>434</v>
      </c>
      <c r="K114" s="122">
        <v>452564910</v>
      </c>
      <c r="L114" s="100">
        <f>+IF(AND(K114&gt;0,O114="Ejecución"),(K114/877802)*Tabla28[[#This Row],[% participación]],IF(AND(K114&gt;0,O114&lt;&gt;"Ejecución"),"-",""))</f>
        <v>515.56605020266534</v>
      </c>
      <c r="M114" s="123" t="s">
        <v>1148</v>
      </c>
      <c r="N114" s="172">
        <v>1</v>
      </c>
      <c r="O114" s="161" t="s">
        <v>1150</v>
      </c>
      <c r="P114" s="78"/>
    </row>
    <row r="115" spans="1:16" s="6" customFormat="1" ht="24.75" customHeight="1" x14ac:dyDescent="0.25">
      <c r="A115" s="142">
        <v>2</v>
      </c>
      <c r="B115" s="160" t="s">
        <v>2665</v>
      </c>
      <c r="C115" s="162" t="s">
        <v>31</v>
      </c>
      <c r="D115" s="63" t="s">
        <v>2679</v>
      </c>
      <c r="E115" s="144">
        <v>44166</v>
      </c>
      <c r="F115" s="144">
        <v>44773</v>
      </c>
      <c r="G115" s="159">
        <f t="shared" ref="G115:G116" si="4">IF(AND(E115&lt;&gt;"",F115&lt;&gt;""),((F115-E115)/30),"")</f>
        <v>20.233333333333334</v>
      </c>
      <c r="H115" s="118" t="s">
        <v>2692</v>
      </c>
      <c r="I115" s="63" t="s">
        <v>421</v>
      </c>
      <c r="J115" s="63" t="s">
        <v>434</v>
      </c>
      <c r="K115" s="68">
        <v>553002166</v>
      </c>
      <c r="L115" s="100">
        <f>+IF(AND(K115&gt;0,O115="Ejecución"),(K115/877802)*Tabla28[[#This Row],[% participación]],IF(AND(K115&gt;0,O115&lt;&gt;"Ejecución"),"-",""))</f>
        <v>629.98508319643838</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31593603.599999998</v>
      </c>
      <c r="F185" s="92"/>
      <c r="G185" s="93"/>
      <c r="H185" s="88"/>
      <c r="I185" s="90" t="s">
        <v>2627</v>
      </c>
      <c r="J185" s="165">
        <f>+SUM(M179:M183)</f>
        <v>0.02</v>
      </c>
      <c r="K185" s="235" t="s">
        <v>2628</v>
      </c>
      <c r="L185" s="235"/>
      <c r="M185" s="94">
        <f>+J185*(SUM(K20:K35))</f>
        <v>21062402.400000002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32700</v>
      </c>
      <c r="D193" s="5"/>
      <c r="E193" s="125">
        <v>1308</v>
      </c>
      <c r="F193" s="5"/>
      <c r="G193" s="5"/>
      <c r="H193" s="146" t="s">
        <v>2680</v>
      </c>
      <c r="J193" s="5"/>
      <c r="K193" s="126">
        <v>41254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2694</v>
      </c>
      <c r="J211" s="27" t="s">
        <v>2622</v>
      </c>
      <c r="K211" s="147" t="s">
        <v>2695</v>
      </c>
      <c r="L211" s="21"/>
      <c r="M211" s="21"/>
      <c r="N211" s="21"/>
      <c r="O211" s="8"/>
    </row>
    <row r="212" spans="1:15" x14ac:dyDescent="0.25">
      <c r="A212" s="9"/>
      <c r="B212" s="27" t="s">
        <v>2619</v>
      </c>
      <c r="C212" s="146" t="s">
        <v>2680</v>
      </c>
      <c r="D212" s="21"/>
      <c r="G212" s="27" t="s">
        <v>2621</v>
      </c>
      <c r="H212" s="147" t="s">
        <v>2693</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2020-12-22T23:11:45Z</cp:lastPrinted>
  <dcterms:created xsi:type="dcterms:W3CDTF">2020-10-14T21:57:42Z</dcterms:created>
  <dcterms:modified xsi:type="dcterms:W3CDTF">2020-12-23T02:30:00Z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