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homeSL\Desktop\BNOPI2021\Documentos para car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<sst xmlns="http://schemas.openxmlformats.org/spreadsheetml/2006/main" count="3089" uniqueCount="2699">
  <si>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</si>
  <si>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</si>
  <si>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</si>
  <si>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</si>
  <si>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</si>
  <si>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</si>
  <si>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</si>
  <si>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</si>
  <si>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</si>
  <si>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</si>
  <si>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</si>
  <si>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</si>
  <si>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</si>
  <si>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</si>
  <si>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</si>
  <si>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</si>
  <si>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</si>
  <si>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</si>
  <si>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</si>
  <si>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</si>
  <si>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</si>
  <si>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</si>
  <si>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</si>
  <si>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</si>
  <si>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</si>
  <si>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</si>
  <si>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</si>
  <si>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</si>
  <si>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</si>
  <si>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</si>
  <si>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</si>
  <si>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</si>
  <si>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</si>
  <si>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</si>
  <si>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</si>
  <si>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</si>
  <si>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</si>
  <si>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</si>
  <si>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</si>
  <si>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</si>
  <si>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</si>
  <si>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</si>
  <si>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</si>
  <si>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</si>
  <si>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</si>
  <si>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</si>
  <si>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</si>
  <si>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</si>
  <si>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</si>
  <si>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</si>
  <si>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</si>
  <si>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</si>
  <si>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</si>
  <si>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</si>
  <si>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</si>
  <si>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</si>
  <si>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</si>
  <si>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</si>
  <si>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</si>
  <si>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</si>
  <si>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</si>
  <si>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</si>
  <si>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</si>
  <si>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</si>
  <si>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</si>
  <si>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</si>
  <si>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</si>
  <si>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</si>
  <si>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</si>
  <si>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</si>
  <si>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</si>
  <si>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</si>
  <si>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</si>
  <si>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</si>
  <si>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</si>
  <si>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</si>
  <si>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</si>
  <si>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</si>
  <si>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</si>
  <si>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</si>
  <si>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</si>
  <si>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</si>
  <si>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</si>
  <si>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</si>
  <si>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</si>
  <si>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</si>
  <si>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</si>
  <si>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</si>
  <si>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</si>
  <si>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</si>
  <si>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</si>
  <si>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</si>
  <si>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</si>
  <si>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</si>
  <si>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</si>
  <si>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</si>
  <si>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</si>
  <si>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</si>
  <si>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</si>
  <si>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</si>
  <si>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</si>
  <si>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</si>
  <si>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</si>
  <si>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</si>
  <si>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</si>
  <si>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</si>
  <si>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</si>
  <si>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</si>
  <si>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</si>
  <si>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</si>
  <si>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</si>
  <si>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</si>
  <si>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</si>
  <si>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</si>
  <si>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</si>
  <si>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</si>
  <si>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</si>
  <si>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</si>
  <si>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</si>
  <si>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</si>
  <si>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</si>
  <si>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</si>
  <si>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</si>
  <si>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</si>
  <si>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</si>
  <si>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</si>
  <si>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</si>
  <si>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</si>
  <si>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</si>
  <si>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</si>
  <si>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</si>
  <si>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</si>
  <si>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</si>
  <si>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</si>
  <si>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</si>
  <si>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</si>
  <si>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</si>
  <si>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</si>
  <si>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</si>
  <si>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</si>
  <si>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</si>
  <si>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</si>
  <si>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</si>
  <si>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</si>
  <si>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</si>
  <si>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</si>
  <si>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</si>
  <si>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</si>
  <si>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</si>
  <si>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</si>
  <si>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</si>
  <si>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</si>
  <si>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</si>
  <si>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</si>
  <si>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</si>
  <si>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</si>
  <si>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</si>
  <si>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</si>
  <si>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</si>
  <si>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</si>
  <si>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</si>
  <si>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</si>
  <si>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</si>
  <si>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</si>
  <si>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</si>
  <si>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</si>
  <si>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</si>
  <si>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</si>
  <si>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</si>
  <si>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</si>
  <si>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</si>
  <si>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</si>
  <si>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</si>
  <si>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</si>
  <si>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</si>
  <si>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</si>
  <si>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</si>
  <si>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</si>
  <si>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</si>
  <si>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</si>
  <si>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</si>
  <si>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</si>
  <si>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</si>
  <si>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</si>
  <si>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</si>
  <si>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</si>
  <si>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</si>
  <si>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</si>
  <si>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</si>
  <si>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</si>
  <si>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</si>
  <si>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</si>
  <si>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</si>
  <si>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</si>
  <si>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</si>
  <si>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</si>
  <si>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</si>
  <si>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</si>
  <si>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</si>
  <si>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</si>
  <si>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</si>
  <si>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</si>
  <si>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</si>
  <si>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</si>
  <si>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</si>
  <si>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</si>
  <si>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</si>
  <si>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</si>
  <si>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</si>
  <si>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</si>
  <si>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</si>
  <si>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</si>
  <si>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</si>
  <si>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</si>
  <si>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</si>
  <si>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</si>
  <si>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</si>
  <si>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</si>
  <si>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</si>
  <si>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</si>
  <si>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</si>
  <si>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</si>
  <si>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</si>
  <si>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</si>
  <si>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</si>
  <si>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</si>
  <si>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</si>
  <si>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</si>
  <si>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</si>
  <si>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</si>
  <si>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</si>
  <si>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</si>
  <si>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</si>
  <si>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</si>
  <si>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</si>
  <si>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</si>
  <si>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</si>
  <si>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</si>
  <si>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</si>
  <si>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</si>
  <si>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</si>
  <si>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</si>
  <si>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</si>
  <si>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</si>
  <si>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</si>
  <si>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</si>
  <si>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</si>
  <si>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</si>
  <si>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</si>
  <si>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</si>
  <si>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</si>
  <si>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</si>
  <si>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</si>
  <si>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</si>
  <si>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</si>
  <si>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</si>
  <si>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</si>
  <si>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</si>
  <si>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</si>
  <si>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</si>
  <si>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</si>
  <si>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</si>
  <si>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</si>
  <si>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</si>
  <si>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</si>
  <si>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</si>
  <si>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</si>
  <si>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</si>
  <si>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</si>
  <si>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</si>
  <si>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</si>
  <si>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</si>
  <si>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</si>
  <si>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</si>
  <si>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</si>
  <si>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</si>
  <si>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</si>
  <si>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</si>
  <si>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</si>
  <si>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</si>
  <si>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</si>
  <si>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</si>
  <si>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</si>
  <si>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</si>
  <si>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</si>
  <si>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</si>
  <si>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</si>
  <si>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</si>
  <si>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</si>
  <si>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</si>
  <si>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</si>
  <si>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</si>
  <si>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</si>
  <si>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</si>
  <si>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</si>
  <si>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</si>
  <si>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</si>
  <si>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</si>
  <si>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</si>
  <si>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</si>
  <si>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</si>
  <si>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</si>
  <si>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</si>
  <si>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</si>
  <si>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</si>
  <si>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</si>
  <si>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</si>
  <si>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</si>
  <si>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</si>
  <si>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</si>
  <si>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</si>
  <si>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</si>
  <si>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</si>
  <si>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</si>
  <si>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</si>
  <si>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</si>
  <si>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</si>
  <si>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</si>
  <si>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</si>
  <si>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</si>
  <si>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</si>
  <si>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</si>
  <si>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</si>
  <si>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</si>
  <si>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</si>
  <si>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</si>
  <si>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</si>
  <si>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</si>
  <si>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</si>
  <si>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</si>
  <si>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</si>
  <si>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</si>
  <si>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</si>
  <si>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</si>
  <si>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</si>
  <si>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</si>
  <si>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</si>
  <si>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</si>
  <si>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</si>
  <si>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</si>
  <si>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</si>
  <si>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</si>
  <si>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</si>
  <si>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</si>
  <si>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</si>
  <si>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</si>
  <si>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</si>
  <si>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</si>
  <si>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</si>
  <si>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</si>
  <si>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</si>
  <si>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</si>
  <si>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</si>
  <si>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</si>
  <si>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</si>
  <si>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</si>
  <si>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</si>
  <si>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</si>
  <si>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</si>
  <si>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</si>
  <si>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</si>
  <si>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</si>
  <si>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</si>
  <si>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</si>
  <si>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</si>
  <si>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</si>
  <si>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</si>
  <si>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</si>
  <si>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</si>
  <si>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</si>
  <si>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</si>
  <si>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</si>
  <si>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</si>
  <si>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</si>
  <si>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</si>
  <si>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</si>
  <si>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</si>
  <si>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</si>
  <si>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</si>
  <si>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</si>
  <si>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</si>
  <si>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</si>
  <si>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</si>
  <si>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</si>
  <si>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</si>
  <si>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</si>
  <si>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</si>
  <si>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</si>
  <si>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</si>
  <si>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</si>
  <si>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</si>
  <si>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</si>
  <si>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</si>
  <si>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</si>
  <si>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</si>
  <si>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</si>
  <si>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</si>
  <si>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</si>
  <si>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</si>
  <si>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</si>
  <si>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</si>
  <si>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</si>
  <si>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</si>
  <si>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</si>
  <si>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</si>
  <si>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</si>
  <si>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</si>
  <si>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</si>
  <si>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</si>
  <si>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</si>
  <si>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</si>
  <si>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</si>
  <si>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</si>
  <si>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</si>
  <si>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</si>
  <si>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</si>
  <si>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</si>
  <si>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</si>
  <si>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</si>
  <si>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</si>
  <si>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</si>
  <si>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</si>
  <si>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</si>
  <si>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</si>
  <si>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</si>
  <si>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</si>
  <si>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</si>
  <si>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</si>
  <si>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</si>
  <si>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</si>
  <si>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</si>
  <si>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</si>
  <si>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</si>
  <si>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</si>
  <si>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</si>
  <si>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</si>
  <si>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</si>
  <si>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</si>
  <si>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</si>
  <si>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</si>
  <si>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</si>
  <si>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</si>
  <si>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</si>
  <si>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</si>
  <si>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</si>
  <si>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</si>
  <si>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</si>
  <si>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</si>
  <si>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</si>
  <si>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</si>
  <si>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</si>
  <si>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</si>
  <si>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</si>
  <si>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</si>
  <si>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</si>
  <si>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</si>
  <si>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</si>
  <si>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</si>
  <si>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</si>
  <si>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</si>
  <si>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</si>
  <si>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</si>
  <si>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</si>
  <si>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</si>
  <si>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</si>
  <si>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</si>
  <si>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</si>
  <si>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</si>
  <si>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</si>
  <si>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</si>
  <si>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</si>
  <si>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</si>
  <si>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</si>
  <si>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</si>
  <si>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</si>
  <si>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</si>
  <si>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</si>
  <si>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</si>
  <si>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</si>
  <si>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</si>
  <si>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</si>
  <si>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</si>
  <si>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</si>
  <si>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</si>
  <si>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</si>
  <si>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</si>
  <si>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</si>
  <si>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</si>
  <si>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</si>
  <si>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</si>
  <si>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</si>
  <si>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</si>
  <si>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</si>
  <si>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</si>
  <si>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</si>
  <si>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</si>
  <si>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</si>
  <si>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</si>
  <si>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</si>
  <si>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</si>
  <si>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</si>
  <si>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</si>
  <si>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</si>
  <si>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</si>
  <si>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</si>
  <si>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</si>
  <si>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</si>
  <si>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</si>
  <si>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</si>
  <si>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</si>
  <si>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</si>
  <si>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</si>
  <si>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</si>
  <si>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</si>
  <si>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</si>
  <si>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</si>
  <si>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</si>
  <si>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</si>
  <si>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</si>
  <si>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</si>
  <si>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</si>
  <si>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</si>
  <si>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</si>
  <si>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</si>
  <si>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</si>
  <si>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</si>
  <si>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</si>
  <si>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</si>
  <si>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</si>
  <si>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</si>
  <si>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</si>
  <si>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</si>
  <si>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</si>
  <si>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</si>
  <si>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</si>
  <si>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</si>
  <si>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</si>
  <si>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</si>
  <si>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</si>
  <si>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</si>
  <si>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</si>
  <si>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</si>
  <si>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</si>
  <si>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</si>
  <si>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</si>
  <si>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</si>
  <si>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</si>
  <si>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</si>
  <si>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</si>
  <si>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</si>
  <si>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</si>
  <si>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</si>
  <si>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</si>
  <si>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</si>
  <si>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</si>
  <si>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</si>
  <si>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</si>
  <si>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</si>
  <si>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</si>
  <si>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</si>
  <si>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</si>
  <si>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</si>
  <si>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</si>
  <si>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</si>
  <si>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</si>
  <si>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</si>
  <si>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</si>
  <si>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</si>
  <si>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</si>
  <si>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</si>
  <si>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</si>
  <si>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</si>
  <si>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</si>
  <si>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</si>
  <si>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</si>
  <si>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</si>
  <si>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</si>
  <si>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</si>
  <si>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</si>
  <si>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</si>
  <si>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</si>
  <si>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</si>
  <si>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</si>
  <si>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</si>
  <si>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</si>
  <si>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</si>
  <si>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</si>
  <si>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</si>
  <si>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</si>
  <si>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</si>
  <si>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</si>
  <si>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</si>
  <si>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</si>
  <si>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</si>
  <si>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</si>
  <si>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</si>
  <si>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</si>
  <si>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</si>
  <si>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</si>
  <si>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</si>
  <si>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</si>
  <si>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</si>
  <si>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</si>
  <si>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</si>
  <si>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</si>
  <si>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</si>
  <si>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</si>
  <si>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</si>
  <si>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</si>
  <si>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</si>
  <si>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</si>
  <si>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</si>
  <si>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</si>
  <si>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</si>
  <si>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</si>
  <si>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</si>
  <si>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</si>
  <si>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</si>
  <si>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</si>
  <si>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</si>
  <si>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</si>
  <si>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</si>
  <si>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</si>
  <si>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</si>
  <si>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</si>
  <si>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</si>
  <si>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</si>
  <si>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</si>
  <si>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</si>
  <si>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</si>
  <si>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</si>
  <si>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</si>
  <si>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</si>
  <si>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</si>
  <si>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</si>
  <si>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</si>
  <si>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</si>
  <si>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</si>
  <si>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</si>
  <si>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</si>
  <si>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</si>
  <si>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</si>
  <si>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</si>
  <si>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</si>
  <si>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</si>
  <si>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</si>
  <si>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</si>
  <si>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</si>
  <si>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</si>
  <si>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</si>
  <si>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</si>
  <si>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</si>
  <si>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</si>
  <si>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</si>
  <si>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</si>
  <si>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</si>
  <si>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</si>
  <si>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</si>
  <si>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</si>
  <si>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</si>
  <si>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</si>
  <si>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</si>
  <si>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</si>
  <si>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</si>
  <si>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</si>
  <si>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</si>
  <si>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</si>
  <si>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</si>
  <si>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</si>
  <si>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</si>
  <si>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</si>
  <si>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</si>
  <si>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</si>
  <si>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</si>
  <si>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</si>
  <si>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</si>
  <si>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</si>
  <si>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</si>
  <si>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</si>
  <si>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</si>
  <si>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</si>
  <si>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</si>
  <si>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</si>
  <si>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</si>
  <si>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</si>
  <si>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</si>
  <si>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</si>
  <si>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</si>
  <si>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</si>
  <si>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</si>
  <si>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</si>
  <si>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</si>
  <si>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</si>
  <si>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</si>
  <si>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</si>
  <si>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</si>
  <si>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</si>
  <si>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</si>
  <si>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</si>
  <si>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</si>
  <si>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</si>
  <si>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</si>
  <si>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</si>
  <si>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</si>
  <si>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</si>
  <si>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</si>
  <si>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</si>
  <si>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</si>
  <si>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</si>
  <si>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</si>
  <si>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</si>
  <si>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</si>
  <si>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</si>
  <si>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</si>
  <si>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</si>
  <si>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</si>
  <si>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</si>
  <si>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</si>
  <si>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</si>
  <si>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</si>
  <si>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</si>
  <si>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</si>
  <si>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</si>
  <si>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</si>
  <si>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</si>
  <si>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</si>
  <si>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</si>
  <si>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</si>
  <si>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</si>
  <si>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</si>
  <si>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</si>
  <si>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</si>
  <si>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</si>
  <si>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</si>
  <si>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</si>
  <si>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</si>
  <si>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</si>
  <si>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</si>
  <si>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</si>
  <si>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</si>
  <si>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</si>
  <si>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</si>
  <si>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</si>
  <si>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</si>
  <si>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</si>
  <si>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</si>
  <si>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</si>
  <si>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</si>
  <si>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</si>
  <si>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</si>
  <si>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</si>
  <si>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</si>
  <si>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</si>
  <si>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</si>
  <si>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</si>
  <si>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</si>
  <si>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</si>
  <si>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</si>
  <si>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</si>
  <si>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</si>
  <si>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</si>
  <si>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</si>
  <si>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</si>
  <si>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</si>
  <si>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</si>
  <si>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</si>
  <si>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</si>
  <si>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</si>
  <si>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</si>
  <si>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</si>
  <si>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</si>
  <si>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</si>
  <si>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</si>
  <si>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</si>
  <si>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</si>
  <si>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</si>
  <si>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</si>
  <si>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</si>
  <si>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</si>
  <si>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</si>
  <si>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</si>
  <si>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</si>
  <si>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</si>
  <si>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</si>
  <si>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</si>
  <si>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</si>
  <si>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</si>
  <si>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</si>
  <si>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</si>
  <si>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</si>
  <si>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</si>
  <si>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</si>
  <si>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</si>
  <si>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</si>
  <si>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</si>
  <si>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</si>
  <si>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</si>
  <si>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</si>
  <si>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</si>
  <si>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</si>
  <si>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</si>
  <si>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</si>
  <si>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</si>
  <si>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</si>
  <si>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</si>
  <si>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</si>
  <si>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</si>
  <si>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</si>
  <si>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</si>
  <si>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</si>
  <si>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</si>
  <si>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</si>
  <si>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</si>
  <si>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</si>
  <si>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</si>
  <si>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</si>
  <si>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</si>
  <si>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</si>
  <si>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</si>
  <si>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</si>
  <si>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</si>
  <si>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</si>
  <si>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</si>
  <si>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</si>
  <si>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</si>
  <si>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</si>
  <si>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</si>
  <si>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</si>
  <si>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</si>
  <si>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</si>
  <si>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</si>
  <si>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</si>
  <si>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</si>
  <si>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</si>
  <si>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</si>
  <si>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</si>
  <si>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</si>
  <si>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</si>
  <si>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</si>
  <si>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</si>
  <si>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</si>
  <si>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</si>
  <si>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</si>
  <si>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</si>
  <si>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</si>
  <si>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</si>
  <si>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</si>
  <si>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</si>
  <si>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</si>
  <si>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</si>
  <si>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</si>
  <si>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</si>
  <si>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</si>
  <si>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</si>
  <si>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</si>
  <si>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</si>
  <si>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</si>
  <si>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</si>
  <si>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</si>
  <si>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</si>
  <si>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</si>
  <si>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</si>
  <si>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</si>
  <si>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</si>
  <si>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</si>
  <si>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</si>
  <si>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</si>
  <si>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</si>
  <si>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</si>
  <si>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</si>
  <si>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</si>
  <si>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</si>
  <si>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</si>
  <si>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</si>
  <si>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</si>
  <si>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</si>
  <si>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</si>
  <si>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</si>
  <si>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</si>
  <si>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</si>
  <si>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</si>
  <si>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</si>
  <si>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</si>
  <si>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</si>
  <si>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</si>
  <si>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</si>
  <si>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</si>
  <si>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</si>
  <si>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</si>
  <si>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</si>
  <si>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</si>
  <si>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</si>
  <si>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</si>
  <si>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</si>
  <si>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</si>
  <si>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</si>
  <si>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</si>
  <si>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</si>
  <si>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</si>
  <si>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</si>
  <si>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</si>
  <si>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</si>
  <si>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</si>
  <si>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</si>
  <si>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</si>
  <si>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</si>
  <si>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</si>
  <si>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</si>
  <si>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</si>
  <si>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</si>
  <si>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</si>
  <si>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</si>
  <si>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</si>
  <si>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</si>
  <si>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</si>
  <si>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</si>
  <si>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</si>
  <si>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</si>
  <si>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</si>
  <si>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</si>
  <si>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</si>
  <si>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</si>
  <si>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</si>
  <si>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</si>
  <si>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</si>
  <si>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</si>
  <si>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</si>
  <si>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</si>
  <si>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</si>
  <si>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</si>
  <si>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</si>
  <si>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</si>
  <si>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</si>
  <si>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</si>
  <si>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</si>
  <si>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</si>
  <si>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</si>
  <si>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</si>
  <si>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</si>
  <si>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</si>
  <si>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</si>
  <si>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</si>
  <si>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</si>
  <si>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</si>
  <si>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</si>
  <si>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</si>
  <si>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</si>
  <si>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</si>
  <si>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</si>
  <si>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</si>
  <si>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</si>
  <si>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</si>
  <si>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</si>
  <si>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</si>
  <si>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</si>
  <si>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</si>
  <si>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</si>
  <si>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</si>
  <si>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</si>
  <si>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</si>
  <si>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</si>
  <si>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</si>
  <si>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</si>
  <si>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</si>
  <si>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</si>
  <si>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</si>
  <si>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</si>
  <si>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</si>
  <si>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</si>
  <si>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</si>
  <si>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</si>
  <si>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</si>
  <si>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</si>
  <si>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</si>
  <si>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</si>
  <si>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</si>
  <si>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</si>
  <si>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</si>
  <si>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</si>
  <si>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</si>
  <si>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</si>
  <si>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</si>
  <si>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</si>
  <si>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</si>
  <si>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</si>
  <si>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</si>
  <si>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</si>
  <si>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</si>
  <si>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</si>
  <si>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</si>
  <si>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</si>
  <si>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</si>
  <si>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</si>
  <si>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</si>
  <si>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</si>
  <si>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</si>
  <si>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</si>
  <si>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</si>
  <si>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</si>
  <si>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</si>
  <si>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</si>
  <si>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</si>
  <si>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</si>
  <si>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</si>
  <si>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</si>
  <si>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</si>
  <si>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</si>
  <si>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</si>
  <si>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</si>
  <si>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</si>
  <si>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</si>
  <si>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</si>
  <si>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</si>
  <si>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</si>
  <si>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</si>
  <si>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</si>
  <si>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</si>
  <si>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</si>
  <si>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</si>
  <si>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</si>
  <si>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</si>
  <si>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</si>
  <si>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</si>
  <si>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</si>
  <si>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</si>
  <si>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</si>
  <si>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</si>
  <si>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</si>
  <si>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</si>
  <si>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</si>
  <si>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</si>
  <si>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</si>
  <si>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</si>
  <si>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</si>
  <si>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</si>
  <si>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</si>
  <si>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</si>
  <si>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</si>
  <si>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</si>
  <si>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</si>
  <si>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</si>
  <si>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</si>
  <si>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</si>
  <si>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</si>
  <si>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</si>
  <si>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</si>
  <si>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</si>
  <si>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</si>
  <si>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</si>
  <si>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</si>
  <si>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</si>
  <si>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</si>
  <si>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</si>
  <si>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</si>
  <si>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</si>
  <si>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</si>
  <si>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</si>
  <si>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</si>
  <si>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</si>
  <si>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</si>
  <si>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</si>
  <si>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</si>
  <si>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</si>
  <si>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</si>
  <si>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</si>
  <si>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</si>
  <si>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</si>
  <si>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</si>
  <si>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</si>
  <si>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</si>
  <si>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</si>
  <si>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</si>
  <si>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</si>
  <si>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</si>
  <si>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</si>
  <si>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</si>
  <si>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</si>
  <si>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</si>
  <si>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</si>
  <si>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</si>
  <si>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</si>
  <si>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</si>
  <si>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</si>
  <si>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</si>
  <si>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</si>
  <si>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</si>
  <si>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</si>
  <si>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</si>
  <si>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</si>
  <si>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</si>
  <si>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</si>
  <si>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</si>
  <si>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</si>
  <si>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</si>
  <si>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</si>
  <si>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</si>
  <si>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</si>
  <si>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</si>
  <si>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</si>
  <si>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</si>
  <si>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</si>
  <si>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</si>
  <si>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</si>
  <si>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</si>
  <si>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</si>
  <si>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</si>
  <si>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</si>
  <si>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</si>
  <si>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</si>
  <si>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</si>
  <si>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</si>
  <si>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</si>
  <si>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</si>
  <si>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</si>
  <si>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</si>
  <si>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</si>
  <si>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</si>
  <si>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</si>
  <si>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</si>
  <si>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</si>
  <si>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</si>
  <si>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</si>
  <si>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</si>
  <si>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</si>
  <si>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</si>
  <si>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</si>
  <si>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</si>
  <si>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</si>
  <si>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</si>
  <si>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</si>
  <si>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</si>
  <si>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</si>
  <si>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</si>
  <si>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</si>
  <si>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</si>
  <si>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</si>
  <si>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</si>
  <si>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</si>
  <si>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</si>
  <si>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</si>
  <si>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</si>
  <si>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</si>
  <si>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</si>
  <si>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</si>
  <si>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</si>
  <si>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</si>
  <si>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</si>
  <si>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</si>
  <si>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</si>
  <si>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</si>
  <si>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</si>
  <si>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</si>
  <si>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</si>
  <si>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</si>
  <si>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</si>
  <si>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</si>
  <si>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</si>
  <si>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</si>
  <si>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</si>
  <si>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</si>
  <si>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</si>
  <si>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</si>
  <si>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</si>
  <si>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</si>
  <si>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</si>
  <si>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</si>
  <si>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</si>
  <si>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</si>
  <si>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</si>
  <si>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</si>
  <si>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</si>
  <si>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</si>
  <si>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</si>
  <si>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</si>
  <si>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</si>
  <si>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</si>
  <si>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</si>
  <si>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</si>
  <si>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</si>
  <si>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</si>
  <si>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</si>
  <si>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</si>
  <si>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</si>
  <si>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</si>
  <si>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</si>
  <si>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</si>
  <si>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</si>
  <si>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</si>
  <si>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</si>
  <si>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</si>
  <si>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</si>
  <si>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</si>
  <si>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</si>
  <si>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</si>
  <si>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</si>
  <si>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</si>
  <si>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</si>
  <si>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</si>
  <si>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</si>
  <si>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</si>
  <si>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</si>
  <si>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</si>
  <si>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</si>
  <si>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</si>
  <si>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</si>
  <si>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</si>
  <si>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</si>
  <si>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</si>
  <si>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</si>
  <si>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</si>
  <si>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</si>
  <si>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</si>
  <si>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</si>
  <si>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</si>
  <si>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</si>
  <si>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</si>
  <si>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</si>
  <si>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</si>
  <si>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</si>
  <si>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</si>
  <si>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</si>
  <si>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</si>
  <si>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</si>
  <si>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</si>
  <si>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</si>
  <si>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</si>
  <si>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</si>
  <si>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</si>
  <si>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</si>
  <si>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</si>
  <si>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</si>
  <si>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</si>
  <si>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</si>
  <si>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</si>
  <si>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</si>
  <si>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</si>
  <si>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</si>
  <si>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</si>
  <si>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</si>
  <si>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</si>
  <si>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</si>
  <si>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</si>
  <si>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</si>
  <si>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</si>
  <si>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</si>
  <si>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</si>
  <si>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</si>
  <si>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</si>
  <si>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</si>
  <si>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</si>
  <si>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</si>
  <si>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</si>
  <si>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</si>
  <si>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</si>
  <si>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</si>
  <si>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</si>
  <si>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</si>
  <si>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</si>
  <si>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</si>
  <si>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</si>
  <si>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</si>
  <si>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</si>
  <si>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</si>
  <si>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</si>
  <si>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</si>
  <si>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</si>
  <si>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</si>
  <si>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</si>
  <si>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</si>
  <si>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</si>
  <si>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</si>
  <si>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</si>
  <si>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</si>
  <si>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</si>
  <si>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</si>
  <si>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</si>
  <si>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</si>
  <si>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</si>
  <si>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</si>
  <si>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</si>
  <si>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</si>
  <si>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</si>
  <si>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</si>
  <si>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</si>
  <si>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</si>
  <si>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</si>
  <si>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</si>
  <si>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</si>
  <si>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</si>
  <si>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</si>
  <si>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</si>
  <si>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</si>
  <si>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</si>
  <si>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</si>
  <si>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</si>
  <si>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</si>
  <si>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</si>
  <si>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</si>
  <si>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</si>
  <si>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</si>
  <si>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</si>
  <si>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</si>
  <si>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</si>
  <si>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</si>
  <si>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</si>
  <si>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</si>
  <si>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</si>
  <si>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</si>
  <si>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</si>
  <si>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</si>
  <si>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</si>
  <si>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</si>
  <si>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</si>
  <si>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</si>
  <si>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</si>
  <si>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</si>
  <si>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</si>
  <si>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</si>
  <si>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</si>
  <si>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</si>
  <si>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</si>
  <si>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</si>
  <si>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</si>
  <si>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</si>
  <si>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</si>
  <si>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</si>
  <si>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</si>
  <si>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</si>
  <si>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</si>
  <si>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</si>
  <si>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</si>
  <si>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</si>
  <si>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</si>
  <si>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</si>
  <si>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</si>
  <si>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</si>
  <si>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</si>
  <si>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</si>
  <si>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</si>
  <si>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</si>
  <si>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</si>
  <si>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</si>
  <si>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</si>
  <si>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</si>
  <si>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</si>
  <si>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</si>
  <si>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</si>
  <si>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</si>
  <si>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</si>
  <si>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</si>
  <si>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</si>
  <si>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</si>
  <si>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</si>
  <si>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</si>
  <si>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</si>
  <si>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</si>
  <si>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</si>
  <si>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</si>
  <si>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</si>
  <si>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</si>
  <si>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</si>
  <si>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</si>
  <si>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</si>
  <si>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</si>
  <si>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</si>
  <si>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</si>
  <si>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</si>
  <si>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</si>
  <si>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</si>
  <si>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</si>
  <si>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</si>
  <si>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</si>
  <si>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</si>
  <si>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</si>
  <si>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</si>
  <si>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</si>
  <si>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</si>
  <si>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</si>
  <si>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</si>
  <si>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</si>
  <si>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</si>
  <si>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</si>
  <si>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</si>
  <si>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</si>
  <si>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</si>
  <si>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</si>
  <si>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</si>
  <si>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</si>
  <si>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</si>
  <si>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</si>
  <si>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</si>
  <si>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</si>
  <si>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</si>
  <si>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</si>
  <si>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</si>
  <si>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</si>
  <si>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</si>
  <si>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</si>
  <si>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</si>
  <si>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</si>
  <si>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</si>
  <si>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</si>
  <si>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</si>
  <si>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</si>
  <si>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</si>
  <si>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</si>
  <si>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</si>
  <si>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</si>
  <si>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</si>
  <si>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</si>
  <si>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</si>
  <si>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</si>
  <si>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</si>
  <si>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</si>
  <si>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</si>
  <si>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</si>
  <si>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</si>
  <si>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</si>
  <si>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</si>
  <si>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</si>
  <si>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</si>
  <si>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</si>
  <si>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</si>
  <si>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</si>
  <si>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</si>
  <si>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</si>
  <si>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</si>
  <si>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</si>
  <si>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</si>
  <si>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</si>
  <si>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</si>
  <si>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</si>
  <si>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</si>
  <si>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</si>
  <si>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</si>
  <si>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</si>
  <si>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</si>
  <si>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</si>
  <si>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</si>
  <si>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</si>
  <si>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</si>
  <si>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</si>
  <si>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</si>
  <si>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</si>
  <si>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</si>
  <si>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</si>
  <si>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</si>
  <si>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</si>
  <si>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</si>
  <si>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</si>
  <si>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</si>
  <si>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</si>
  <si>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</si>
  <si>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</si>
  <si>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</si>
  <si>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</si>
  <si>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</si>
  <si>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</si>
  <si>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</si>
  <si>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</si>
  <si>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</si>
  <si>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</si>
  <si>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</si>
  <si>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</si>
  <si>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</si>
  <si>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</si>
  <si>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</si>
  <si>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</si>
  <si>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</si>
  <si>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</si>
  <si>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</si>
  <si>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</si>
  <si>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</si>
  <si>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</si>
  <si>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</si>
  <si>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</si>
  <si>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</si>
  <si>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</si>
  <si>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</si>
  <si>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</si>
  <si>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</si>
  <si>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</si>
  <si>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</si>
  <si>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</si>
  <si>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</si>
  <si>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</si>
  <si>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</si>
  <si>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</si>
  <si>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</si>
  <si>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</si>
  <si>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</si>
  <si>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</si>
  <si>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</si>
  <si>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</si>
  <si>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</si>
  <si>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</si>
  <si>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</si>
  <si>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</si>
  <si>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</si>
  <si>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</si>
  <si>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</si>
  <si>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</si>
  <si>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</si>
  <si>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</si>
  <si>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</si>
  <si>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</si>
  <si>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</si>
  <si>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</si>
  <si>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</si>
  <si>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</si>
  <si>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</si>
  <si>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</si>
  <si>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</si>
  <si>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</si>
  <si>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</si>
  <si>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</si>
  <si>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</si>
  <si>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</si>
  <si>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</si>
  <si>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</si>
  <si>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</si>
  <si>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</si>
  <si>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</si>
  <si>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</si>
  <si>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</si>
  <si>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</si>
  <si>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</si>
  <si>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</si>
  <si>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</si>
  <si>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</si>
  <si>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</si>
  <si>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</si>
  <si>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</si>
  <si>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</si>
  <si>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</si>
  <si>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</si>
  <si>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</si>
  <si>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</si>
  <si>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</si>
  <si>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</si>
  <si>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</si>
  <si>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</si>
  <si>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</si>
  <si>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</si>
  <si>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</si>
  <si>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</si>
  <si>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</si>
  <si>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</si>
  <si>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</si>
  <si>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</si>
  <si>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</si>
  <si>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</si>
  <si>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</si>
  <si>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</si>
  <si>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</si>
  <si>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</si>
  <si>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</si>
  <si>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</si>
  <si>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</si>
  <si>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</si>
  <si>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</si>
  <si>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</si>
  <si>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</si>
  <si>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</si>
  <si>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</si>
  <si>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</si>
  <si>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</si>
  <si>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</si>
  <si>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</si>
  <si>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</si>
  <si>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</si>
  <si>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</si>
  <si>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</si>
  <si>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</si>
  <si>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</si>
  <si>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</si>
  <si>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</si>
  <si>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</si>
  <si>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</si>
  <si>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</si>
  <si>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</si>
  <si>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</si>
  <si>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</si>
  <si>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</si>
  <si>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</si>
  <si>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</si>
  <si>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</si>
  <si>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</si>
  <si>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</si>
  <si>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</si>
  <si>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</si>
  <si>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</si>
  <si>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</si>
  <si>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</si>
  <si>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</si>
  <si>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</si>
  <si>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</si>
  <si>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</si>
  <si>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</si>
  <si>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</si>
  <si>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</si>
  <si>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</si>
  <si>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</si>
  <si>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</si>
  <si>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</si>
  <si>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</si>
  <si>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</si>
  <si>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</si>
  <si>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</si>
  <si>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</si>
  <si>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</si>
  <si>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</si>
  <si>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</si>
  <si>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</si>
  <si>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</si>
  <si>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</si>
  <si>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</si>
  <si>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</si>
  <si>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</si>
  <si>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</si>
  <si>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</si>
  <si>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</si>
  <si>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</si>
  <si>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</si>
  <si>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</si>
  <si>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</si>
  <si>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</si>
  <si>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</si>
  <si>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</si>
  <si>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</si>
  <si>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</si>
  <si>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</si>
  <si>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</si>
  <si>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</si>
  <si>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</si>
  <si>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</si>
  <si>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</si>
  <si>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</si>
  <si>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</si>
  <si>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</si>
  <si>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</si>
  <si>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</si>
  <si>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</si>
  <si>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</si>
  <si>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</si>
  <si>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</si>
  <si>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</si>
  <si>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</si>
  <si>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</si>
  <si>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</si>
  <si>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</si>
  <si>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</si>
  <si>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</si>
  <si>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</si>
  <si>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</si>
  <si>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</si>
  <si>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</si>
  <si>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</si>
  <si>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</si>
  <si>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</si>
  <si>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</si>
  <si>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</si>
  <si>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</si>
  <si>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</si>
  <si>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</si>
  <si>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</si>
  <si>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</si>
  <si>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</si>
  <si>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</si>
  <si>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</si>
  <si>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</si>
  <si>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</si>
  <si>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</si>
  <si>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</si>
  <si>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</si>
  <si>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</si>
  <si>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</si>
  <si>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</si>
  <si>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</si>
  <si>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</si>
  <si>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</si>
  <si>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</si>
  <si>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</si>
  <si>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</si>
  <si>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</si>
  <si>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</si>
  <si>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</si>
  <si>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</si>
  <si>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</si>
  <si>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</si>
  <si>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</si>
  <si>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</si>
  <si>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</si>
  <si>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</si>
  <si>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</si>
  <si>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</si>
  <si>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</si>
  <si>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</si>
  <si>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</si>
  <si>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</si>
  <si>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</si>
  <si>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</si>
  <si>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</si>
  <si>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</si>
  <si>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</si>
  <si>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</si>
  <si>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</si>
  <si>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</si>
  <si>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</si>
  <si>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</si>
  <si>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</si>
  <si>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</si>
  <si>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</si>
  <si>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</si>
  <si>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</si>
  <si>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</si>
  <si>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</si>
  <si>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</si>
  <si>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</si>
  <si>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</si>
  <si>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</si>
  <si>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</si>
  <si>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</si>
  <si>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</si>
  <si>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</si>
  <si>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</si>
  <si>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</si>
  <si>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</si>
  <si>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</si>
  <si>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</si>
  <si>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</si>
  <si>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</si>
  <si>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</si>
  <si>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</si>
  <si>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</si>
  <si>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</si>
  <si>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</si>
  <si>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</si>
  <si>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</si>
  <si>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</si>
  <si>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</si>
  <si>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</si>
  <si>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</si>
  <si>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</si>
  <si>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</si>
  <si>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</si>
  <si>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</si>
  <si>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</si>
  <si>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</si>
  <si>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</si>
  <si>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</si>
  <si>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</si>
  <si>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</si>
  <si>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</si>
  <si>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</si>
  <si>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</si>
  <si>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</si>
  <si>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</si>
  <si>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</si>
  <si>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</si>
  <si>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</si>
  <si>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</si>
  <si>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</si>
  <si>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</si>
  <si>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</si>
  <si>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</si>
  <si>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</si>
  <si>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</si>
  <si>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</si>
  <si>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</si>
  <si>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</si>
  <si>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</si>
  <si>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</si>
  <si>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</si>
  <si>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</si>
  <si>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</si>
  <si>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</si>
  <si>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</si>
  <si>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</si>
  <si>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</si>
  <si>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</si>
  <si>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</si>
  <si>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</si>
  <si>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</si>
  <si>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</si>
  <si>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</si>
  <si>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</si>
  <si>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</si>
  <si>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</si>
  <si>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</si>
  <si>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</si>
  <si>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</si>
  <si>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</si>
  <si>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</si>
  <si>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</si>
  <si>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</si>
  <si>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</si>
  <si>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</si>
  <si>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</si>
  <si>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</si>
  <si>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</si>
  <si>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</si>
  <si>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</si>
  <si>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</si>
  <si>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</si>
  <si>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</si>
  <si>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</si>
  <si>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</si>
  <si>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</si>
  <si>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</si>
  <si>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</si>
  <si>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</si>
  <si>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</si>
  <si>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</si>
  <si>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</si>
  <si>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</si>
  <si>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</si>
  <si>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</si>
  <si>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</si>
  <si>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</si>
  <si>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</si>
  <si>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</si>
  <si>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</si>
  <si>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</si>
  <si>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</si>
  <si>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</si>
  <si>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</si>
  <si>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</si>
  <si>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</si>
  <si>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</si>
  <si>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</si>
  <si>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</si>
  <si>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</si>
  <si>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</si>
  <si>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</si>
  <si>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</si>
  <si>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</si>
  <si>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</si>
  <si>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</si>
  <si>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</si>
  <si>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</si>
  <si>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</si>
  <si>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</si>
  <si>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</si>
  <si>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</si>
  <si>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</si>
  <si>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</si>
  <si>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</si>
  <si>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</si>
  <si>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</si>
  <si>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</si>
  <si>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</si>
  <si>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</si>
  <si>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</si>
  <si>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</si>
  <si>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</si>
  <si>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</si>
  <si>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</si>
  <si>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</si>
  <si>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</si>
  <si>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</si>
  <si>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</si>
  <si>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</si>
  <si>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</si>
  <si>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</si>
  <si>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</si>
  <si>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</si>
  <si>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</si>
  <si>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</si>
  <si>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</si>
  <si>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</si>
  <si>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</si>
  <si>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</si>
  <si>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</si>
  <si>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</si>
  <si>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</si>
  <si>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</si>
  <si>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</si>
  <si>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</si>
  <si>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</si>
  <si>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</si>
  <si>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</si>
  <si>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</si>
  <si>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</si>
  <si>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</si>
  <si>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</si>
  <si>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</si>
  <si>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</si>
  <si>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</si>
  <si>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</si>
  <si>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</si>
  <si>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</si>
  <si>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</si>
  <si>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</si>
  <si>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</si>
  <si>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</si>
  <si>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</si>
  <si>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</si>
  <si>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</si>
  <si>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</si>
  <si>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</si>
  <si>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</si>
  <si>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</si>
  <si>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</si>
  <si>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</si>
  <si>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</si>
  <si>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</si>
  <si>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</si>
  <si>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</si>
  <si>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</si>
  <si>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</si>
  <si>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</si>
  <si>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</si>
  <si>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</si>
  <si>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</si>
  <si>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</si>
  <si>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</si>
  <si>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</si>
  <si>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</si>
  <si>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</si>
  <si>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</si>
  <si>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</si>
  <si>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</si>
  <si>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</si>
  <si>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</si>
  <si>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</si>
  <si>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</si>
  <si>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</si>
  <si>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</si>
  <si>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</si>
  <si>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</si>
  <si>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</si>
  <si>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</si>
  <si>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</si>
  <si>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</si>
  <si>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</si>
  <si>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</si>
  <si>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</si>
  <si>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</si>
  <si>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</si>
  <si>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</si>
  <si>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</si>
  <si>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</si>
  <si>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</si>
  <si>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</si>
  <si>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</si>
  <si>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</si>
  <si>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</si>
  <si>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</si>
  <si>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</si>
  <si>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</si>
  <si>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</si>
  <si>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</si>
  <si>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</si>
  <si>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</si>
  <si>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</si>
  <si>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</si>
  <si>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</si>
  <si>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</si>
  <si>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</si>
  <si>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</si>
  <si>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</si>
  <si>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</si>
  <si>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</si>
  <si>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</si>
  <si>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</si>
  <si>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</si>
  <si>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</si>
  <si>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</si>
  <si>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</si>
  <si>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</si>
  <si>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</si>
  <si>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</si>
  <si>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</si>
  <si>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</si>
  <si>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</si>
  <si>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</si>
  <si>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</si>
  <si>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</si>
  <si>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</si>
  <si>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</si>
  <si>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</si>
  <si>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</si>
  <si>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</si>
  <si>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</si>
  <si>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</si>
  <si>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</si>
  <si>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</si>
  <si>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</si>
  <si>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</si>
  <si>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</si>
  <si>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</si>
  <si>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</si>
  <si>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</si>
  <si>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</si>
  <si>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</si>
  <si>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</si>
  <si>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</si>
  <si>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</si>
  <si>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</si>
  <si>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</si>
  <si>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</si>
  <si>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</si>
  <si>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</si>
  <si>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</si>
  <si>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</si>
  <si>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</si>
  <si>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</si>
  <si>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</si>
  <si>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</si>
  <si>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</si>
  <si>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</si>
  <si>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</si>
  <si>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</si>
  <si>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</si>
  <si>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</si>
  <si>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</si>
  <si>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</si>
  <si>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</si>
  <si>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</si>
  <si>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</si>
  <si>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</si>
  <si>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</si>
  <si>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</si>
  <si>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</si>
  <si>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</si>
  <si>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</si>
  <si>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</si>
  <si>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</si>
  <si>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</si>
  <si>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</si>
  <si>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</si>
  <si>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</si>
  <si>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</si>
  <si>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</si>
  <si>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</si>
  <si>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</si>
  <si>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</si>
  <si>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</si>
  <si>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</si>
  <si>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</si>
  <si>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</si>
  <si>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</si>
  <si>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</si>
  <si>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</si>
  <si>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</si>
  <si>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</si>
  <si>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</si>
  <si>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</si>
  <si>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</si>
  <si>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</si>
  <si>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</si>
  <si>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</si>
  <si>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</si>
  <si>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</si>
  <si>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</si>
  <si>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</si>
  <si>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</si>
  <si>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</si>
  <si>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</si>
  <si>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</si>
  <si>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</si>
  <si>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</si>
  <si>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</si>
  <si>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</si>
  <si>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</si>
  <si>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</si>
  <si>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</si>
  <si>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</si>
  <si>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</si>
  <si>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</si>
  <si>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</si>
  <si>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</si>
  <si>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</si>
  <si>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</si>
  <si>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</si>
  <si>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</si>
  <si>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</si>
  <si>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</si>
  <si>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</si>
  <si>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</si>
  <si>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</si>
  <si>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</si>
  <si>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</si>
  <si>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</si>
  <si>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</si>
  <si>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</si>
  <si>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</si>
  <si>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</si>
  <si>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</si>
  <si>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</si>
  <si>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</si>
  <si>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</si>
  <si>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</si>
  <si>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</si>
  <si>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</si>
  <si>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</si>
  <si>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</si>
  <si>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</si>
  <si>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</si>
  <si>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</si>
  <si>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</si>
  <si>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</si>
  <si>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</si>
  <si>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</si>
  <si>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</si>
  <si>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</si>
  <si>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</si>
  <si>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</si>
  <si>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</si>
  <si>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</si>
  <si>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</si>
  <si>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</si>
  <si>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</si>
  <si>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</si>
  <si>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</si>
  <si>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</si>
  <si>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</si>
  <si>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</si>
  <si>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</si>
  <si>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</si>
  <si>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</si>
  <si>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</si>
  <si>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</si>
  <si>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</si>
  <si>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</si>
  <si>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</si>
  <si>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</si>
  <si>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</si>
  <si>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</si>
  <si>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</si>
  <si>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</si>
  <si>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</si>
  <si>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</si>
  <si>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</si>
  <si>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</si>
  <si>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</si>
  <si>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</si>
  <si>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</si>
  <si>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</si>
  <si>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</si>
  <si>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</si>
  <si>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</si>
  <si>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</si>
  <si>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</si>
  <si>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</si>
  <si>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</si>
  <si>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</si>
  <si>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</si>
  <si>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</si>
  <si>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</si>
  <si>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</si>
  <si>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</si>
  <si>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</si>
  <si>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</si>
  <si>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</si>
  <si>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</si>
  <si>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</si>
  <si>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</si>
  <si>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</si>
  <si>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</si>
  <si>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</si>
  <si>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</si>
  <si>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</si>
  <si>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</si>
  <si>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</si>
  <si>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</si>
  <si>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</si>
  <si>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</si>
  <si>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</si>
  <si>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</si>
  <si>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</si>
  <si>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</si>
  <si>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</si>
  <si>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</si>
  <si>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</si>
  <si>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</si>
  <si>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</si>
  <si>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</si>
  <si>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</si>
  <si>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</si>
  <si>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</si>
  <si>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</si>
  <si>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</si>
  <si>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</si>
  <si>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</si>
  <si>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</si>
  <si>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</si>
  <si>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</si>
  <si>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</si>
  <si>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</si>
  <si>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</si>
  <si>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</si>
  <si>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</si>
  <si>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</si>
  <si>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</si>
  <si>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</si>
  <si>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</si>
  <si>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</si>
  <si>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</si>
  <si>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</si>
  <si>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</si>
  <si>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</si>
  <si>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</si>
  <si>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</si>
  <si>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</si>
  <si>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</si>
  <si>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</si>
  <si>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</si>
  <si>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</si>
  <si>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</si>
  <si>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</si>
  <si>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</si>
  <si>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</si>
  <si>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</si>
  <si>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</si>
  <si>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</si>
  <si>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</si>
  <si>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</si>
  <si>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</si>
  <si>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</si>
  <si>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</si>
  <si>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</si>
  <si>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</si>
  <si>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</si>
  <si>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</si>
  <si>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</si>
  <si>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</si>
  <si>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</si>
  <si>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</si>
  <si>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</si>
  <si>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</si>
  <si>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</si>
  <si>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</si>
  <si>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</si>
  <si>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</si>
  <si>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</si>
  <si>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</si>
  <si>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</si>
  <si>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</si>
  <si>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</si>
  <si>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</si>
  <si>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</si>
  <si>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</si>
  <si>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</si>
  <si>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</si>
  <si>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</si>
  <si>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</si>
  <si>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</si>
  <si>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</si>
  <si>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</si>
  <si>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</si>
  <si>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</si>
  <si>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</si>
  <si>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</si>
  <si>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</si>
  <si>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</si>
  <si>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</si>
  <si>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</si>
  <si>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</si>
  <si>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</si>
  <si>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</si>
  <si>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</si>
  <si>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</si>
  <si>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</si>
  <si>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</si>
  <si>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</si>
  <si>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</si>
  <si>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</si>
  <si>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</si>
  <si>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</si>
  <si>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</si>
  <si>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</si>
  <si>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</si>
  <si>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</si>
  <si>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</si>
  <si>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</si>
  <si>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</si>
  <si>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</si>
  <si>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</si>
  <si>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</si>
  <si>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</si>
  <si>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</si>
  <si>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</si>
  <si>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</si>
  <si>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</si>
  <si>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</si>
  <si>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</si>
  <si>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</si>
  <si>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</si>
  <si>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</si>
  <si>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</si>
  <si>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</si>
  <si>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</si>
  <si>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</si>
  <si>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</si>
  <si>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</si>
  <si>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</si>
  <si>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</si>
  <si>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</si>
  <si>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</si>
  <si>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</si>
  <si>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</si>
  <si>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</si>
  <si>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</si>
  <si>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</si>
  <si>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</si>
  <si>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</si>
  <si>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</si>
  <si>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</si>
  <si>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</si>
  <si>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</si>
  <si>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</si>
  <si>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</si>
  <si>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</si>
  <si>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</si>
  <si>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</si>
  <si>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</si>
  <si>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</si>
  <si>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</si>
  <si>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</si>
  <si>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</si>
  <si>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</si>
  <si>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</si>
  <si>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</si>
  <si>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</si>
  <si>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</si>
  <si>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</si>
  <si>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</si>
  <si>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</si>
  <si>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</si>
  <si>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</si>
  <si>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</si>
  <si>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</si>
  <si>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</si>
  <si>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</si>
  <si>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</si>
  <si>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</si>
  <si>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</si>
  <si>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</si>
  <si>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</si>
  <si>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</si>
  <si>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</si>
  <si>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</si>
  <si>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</si>
  <si>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</si>
  <si>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</si>
  <si>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</si>
  <si>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</si>
  <si>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</si>
  <si>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</si>
  <si>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</si>
  <si>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</si>
  <si>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</si>
  <si>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</si>
  <si>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</si>
  <si>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</si>
  <si>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</si>
  <si>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</si>
  <si>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</si>
  <si>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</si>
  <si>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</si>
  <si>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</si>
  <si>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</si>
  <si>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</si>
  <si>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</si>
  <si>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</si>
  <si>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</si>
  <si>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</si>
  <si>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</si>
  <si>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</si>
  <si>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</si>
  <si>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</si>
  <si>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</si>
  <si>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</si>
  <si>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</si>
  <si>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</si>
  <si>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</si>
  <si>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</si>
  <si>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</si>
  <si>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</si>
  <si>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</si>
  <si>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</si>
  <si>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</si>
  <si>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</si>
  <si>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</si>
  <si>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</si>
  <si>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</si>
  <si>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</si>
  <si>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</si>
  <si>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</si>
  <si>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</si>
  <si>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</si>
  <si>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</si>
  <si>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</si>
  <si>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</si>
  <si>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</si>
  <si>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</si>
  <si>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</si>
  <si>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</si>
  <si>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</si>
  <si>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</si>
  <si>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</si>
  <si>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</si>
  <si>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</si>
  <si>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</si>
  <si>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</si>
  <si>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</si>
  <si>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</si>
  <si>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</si>
  <si>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</si>
  <si>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</si>
  <si>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</si>
  <si>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</si>
  <si>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</si>
  <si>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</si>
  <si>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</si>
  <si>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</si>
  <si>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</si>
  <si>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</si>
  <si>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</si>
  <si>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</si>
  <si>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</si>
  <si>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</si>
  <si>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</si>
  <si>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</si>
  <si>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</si>
  <si>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</si>
  <si>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</si>
  <si>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</si>
  <si>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</si>
  <si>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</si>
  <si>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</si>
  <si>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</si>
  <si>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</si>
  <si>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</si>
  <si>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</si>
  <si>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</si>
  <si>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</si>
  <si>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</si>
  <si>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</si>
  <si>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</si>
  <si>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</si>
  <si>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</si>
  <si>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</si>
  <si>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</si>
  <si>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</si>
  <si>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</si>
  <si>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</si>
  <si>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</si>
  <si>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</si>
  <si>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</si>
  <si>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</si>
  <si>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</si>
  <si>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</si>
  <si>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</si>
  <si>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</si>
  <si>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</si>
  <si>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</si>
  <si>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</si>
  <si>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</si>
  <si>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</si>
  <si>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</si>
  <si>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</si>
  <si>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</si>
  <si>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</si>
  <si>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</si>
  <si>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</si>
  <si>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</si>
  <si>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</si>
  <si>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</si>
  <si>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</si>
  <si>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</si>
  <si>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</si>
  <si>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</si>
  <si>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</si>
  <si>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</si>
  <si>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</si>
  <si>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</si>
  <si>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</si>
  <si>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</si>
  <si>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</si>
  <si>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</si>
  <si>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</si>
  <si>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</si>
  <si>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</si>
  <si>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</si>
  <si>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</si>
  <si>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</si>
  <si>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</si>
  <si>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</si>
  <si>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</si>
  <si>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</si>
  <si>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</si>
  <si>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</si>
  <si>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</si>
  <si>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</si>
  <si>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</si>
  <si>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</si>
  <si>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</si>
  <si>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</si>
  <si>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</si>
  <si>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</si>
  <si>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</si>
  <si>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</si>
  <si>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</si>
  <si>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</si>
  <si>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</si>
  <si>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</si>
  <si>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</si>
  <si>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</si>
  <si>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</si>
  <si>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</si>
  <si>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</si>
  <si>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</si>
  <si>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</si>
  <si>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</si>
  <si>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</si>
  <si>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</si>
  <si>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</si>
  <si>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</si>
  <si>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</si>
  <si>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</si>
  <si>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</si>
  <si>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</si>
  <si>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</si>
  <si>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</si>
  <si>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</si>
  <si>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</si>
  <si>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</si>
  <si>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</si>
  <si>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</si>
  <si>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</si>
  <si>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</si>
  <si>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</si>
  <si>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</si>
  <si>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</si>
  <si>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</si>
  <si>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</si>
  <si>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</si>
  <si>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</si>
  <si>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</si>
  <si>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</si>
  <si>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</si>
  <si>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</si>
  <si>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</si>
  <si>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</si>
  <si>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</si>
  <si>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</si>
  <si>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</si>
  <si>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</si>
  <si>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</si>
  <si>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</si>
  <si>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</si>
  <si>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</si>
  <si>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</si>
  <si>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</si>
  <si>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</si>
  <si>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</si>
  <si>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</si>
  <si>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</si>
  <si>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</si>
  <si>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</si>
  <si>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</si>
  <si>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</si>
  <si>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</si>
  <si>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</si>
  <si>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</si>
  <si>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</si>
  <si>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</si>
  <si>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</si>
  <si>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</si>
  <si>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</si>
  <si>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</si>
  <si>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</si>
  <si>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</si>
  <si>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</si>
  <si>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</si>
  <si>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</si>
  <si>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</si>
  <si>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</si>
  <si>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</si>
  <si>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</si>
  <si>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</si>
  <si>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</si>
  <si>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</si>
  <si>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</si>
  <si>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</si>
  <si>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</si>
  <si>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</si>
  <si>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</si>
  <si>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</si>
  <si>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</si>
  <si>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</si>
  <si>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</si>
  <si>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</si>
  <si>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</si>
  <si>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</si>
  <si>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</si>
  <si>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</si>
  <si>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</si>
  <si>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</si>
  <si>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</si>
  <si>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</si>
  <si>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</si>
  <si>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</si>
  <si>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</si>
  <si>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</si>
  <si>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</si>
  <si>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</si>
  <si>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</si>
  <si>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</si>
  <si>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</si>
  <si>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</si>
  <si>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</si>
  <si>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</si>
  <si>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</si>
  <si>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</si>
  <si>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</si>
  <si>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</si>
  <si>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</si>
  <si>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</si>
  <si>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</si>
  <si>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</si>
  <si>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</si>
  <si>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</si>
  <si>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</si>
  <si>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</si>
  <si>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</si>
  <si>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</si>
  <si>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</si>
  <si>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</si>
  <si>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</si>
  <si>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</si>
  <si>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</si>
  <si>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</si>
  <si>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</si>
  <si>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</si>
  <si>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</si>
  <si>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</si>
  <si>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</si>
  <si>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</si>
  <si>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</si>
  <si>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</si>
  <si>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</si>
  <si>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</si>
  <si>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</si>
  <si>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</si>
  <si>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</si>
  <si>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</si>
  <si>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</si>
  <si>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</si>
  <si>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</si>
  <si>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</si>
  <si>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</si>
  <si>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</si>
  <si>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</si>
  <si>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</si>
  <si>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</si>
  <si>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</si>
  <si>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</si>
  <si>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</si>
  <si>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</si>
  <si>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</si>
  <si>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</si>
  <si>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</si>
  <si>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</si>
  <si>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</si>
  <si>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</si>
  <si>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</si>
  <si>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</si>
  <si>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</si>
  <si>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</si>
  <si>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</si>
  <si>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</si>
  <si>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</si>
  <si>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2021-13-20000026.0</t>
  </si>
  <si>
    <t>ICBF REGIONAL BOLIVAR</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</si>
  <si>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</si>
  <si>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0496-2014</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</si>
  <si>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</si>
  <si>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0573-2016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</si>
  <si>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</si>
  <si>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0828-2016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</si>
  <si>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Múltiples, Grupales, Empresariales, Jardines sociales y en la modalidad FAMI.</t>
  </si>
  <si>
    <t>0396-2017</t>
  </si>
  <si>
    <t>Prestar el servicio de atención a niños y niñas menores de 5 años, o hasta su ingreso al grado de transición, con el fin de promover el desarrollo integral de la primera infancia con calidad, en conformidad con el lineamiento, el manual operativo y las directrices establecidas por el ICBF, en el marco de la política de estado para el desarrollo integral de la primera infancia “DE CERO A SIEMPRE”, en el servicio Desarrollo Infantil en Medio Familiar y Centro de Desarrollo Infantil.</t>
  </si>
  <si>
    <t>0360-2013</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</si>
  <si>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al CONTRATISTA para que este asuma con su personal y bajo su exclusiva responsabilidad dicha atención.</t>
  </si>
  <si>
    <t>EDILMA MORA FONSECA</t>
  </si>
  <si>
    <t>3207542046</t>
  </si>
  <si>
    <t>13004372020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</si>
  <si>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</si>
  <si>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15 CARRERA 11-38 CALLE DE JESUS BARRANCO DE LOBA</t>
  </si>
  <si>
    <t>calle 15 carrera 11-38 calle de Jesus</t>
  </si>
  <si>
    <t>ehcblachalupa2019@gmail.com</t>
  </si>
  <si>
    <t>PRESTAR ELSERVICIO DE CENTROS DE DESARROLLO INFANTIL-CDI Y DESARROLLO INFANTIL EN MEDIO FAMILIAR-DIMF EN CONFORMIDAD CON EL MANUAL OPERATIVO DE LA MODALIDAD INSTITUCIONAL Y FAMILIAR Y LAS DIRECTRICES ESTABLECIDAS POR EL ICBF, EN ARMONIA CON LA POLITICA DE ESTADO PARA EL DESARROLLO INTEGRAL DE LA PRIMERA INFANCIA DE CERO A SIEMPRE</t>
  </si>
  <si>
    <t>0306-2019</t>
  </si>
  <si>
    <t>0356-2018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</si>
</sst>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8" zoomScale="62" zoomScaleNormal="62" zoomScaleSheetLayoutView="40" zoomScalePageLayoutView="40" workbookViewId="0">
      <selection activeCell="H204" sqref="H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208</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800162522</v>
      </c>
      <c r="C20" s="5"/>
      <c r="D20" s="73"/>
      <c r="E20" s="5"/>
      <c r="F20" s="5"/>
      <c r="G20" s="5"/>
      <c r="H20" s="184"/>
      <c r="I20" s="147" t="s">
        <v>208</v>
      </c>
      <c r="J20" s="148" t="s">
        <v>216</v>
      </c>
      <c r="K20" s="149">
        <v>602906598</v>
      </c>
      <c r="L20" s="150">
        <v>44196</v>
      </c>
      <c r="M20" s="150">
        <v>44561</v>
      </c>
      <c r="N20" s="133">
        <f>+(M20-L20)/30</f>
        <v>12.166666666666666</v>
      </c>
      <c r="O20" s="136"/>
      <c r="U20" s="132"/>
      <c r="V20" s="105">
        <f ca="1">NOW()</f>
        <v>44194.759920023149</v>
      </c>
      <c r="W20" s="105">
        <f ca="1">NOW()</f>
        <v>44194.759920023149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HOGARES COMUNITARIOS DE BIENESTAR LA CHALUPA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9" t="s">
        <v>2679</v>
      </c>
      <c r="E48" s="143">
        <v>41996</v>
      </c>
      <c r="F48" s="143">
        <v>42369</v>
      </c>
      <c r="G48" s="158">
        <f>IF(AND(E48&lt;&gt;"",F48&lt;&gt;""),((F48-E48)/30),"")</f>
        <v>12.433333333333334</v>
      </c>
      <c r="H48" s="120" t="s">
        <v>2680</v>
      </c>
      <c r="I48" s="113" t="s">
        <v>208</v>
      </c>
      <c r="J48" s="113" t="s">
        <v>216</v>
      </c>
      <c r="K48" s="121">
        <v>1343493492</v>
      </c>
      <c r="L48" s="114" t="s">
        <v>1148</v>
      </c>
      <c r="M48" s="115">
        <v>1</v>
      </c>
      <c r="N48" s="114" t="s">
        <v>2634</v>
      </c>
      <c r="O48" s="114" t="s">
        <v>26</v>
      </c>
      <c r="P48" s="78"/>
    </row>
    <row r="49" spans="1:16" s="6" customFormat="1" ht="24.75" customHeight="1" x14ac:dyDescent="0.25">
      <c r="A49" s="141">
        <v>2</v>
      </c>
      <c r="B49" s="111" t="s">
        <v>2677</v>
      </c>
      <c r="C49" s="112" t="s">
        <v>31</v>
      </c>
      <c r="D49" s="119" t="s">
        <v>2681</v>
      </c>
      <c r="E49" s="143">
        <v>42675</v>
      </c>
      <c r="F49" s="143">
        <v>43312</v>
      </c>
      <c r="G49" s="158">
        <f t="shared" ref="G49:G50" si="2">IF(AND(E49&lt;&gt;"",F49&lt;&gt;""),((F49-E49)/30),"")</f>
        <v>21.233333333333334</v>
      </c>
      <c r="H49" s="120" t="s">
        <v>2682</v>
      </c>
      <c r="I49" s="113" t="s">
        <v>208</v>
      </c>
      <c r="J49" s="113" t="s">
        <v>216</v>
      </c>
      <c r="K49" s="121">
        <v>605869923</v>
      </c>
      <c r="L49" s="114" t="s">
        <v>1148</v>
      </c>
      <c r="M49" s="115">
        <v>1</v>
      </c>
      <c r="N49" s="114" t="s">
        <v>2634</v>
      </c>
      <c r="O49" s="114" t="s">
        <v>26</v>
      </c>
      <c r="P49" s="78"/>
    </row>
    <row r="50" spans="1:16" s="6" customFormat="1" ht="24.75" customHeight="1" x14ac:dyDescent="0.25">
      <c r="A50" s="141">
        <v>3</v>
      </c>
      <c r="B50" s="111" t="s">
        <v>2677</v>
      </c>
      <c r="C50" s="112" t="s">
        <v>31</v>
      </c>
      <c r="D50" s="119" t="s">
        <v>2683</v>
      </c>
      <c r="E50" s="143">
        <v>42398</v>
      </c>
      <c r="F50" s="143">
        <v>42674</v>
      </c>
      <c r="G50" s="158">
        <f t="shared" si="2"/>
        <v>9.1999999999999993</v>
      </c>
      <c r="H50" s="117" t="s">
        <v>2684</v>
      </c>
      <c r="I50" s="113" t="s">
        <v>208</v>
      </c>
      <c r="J50" s="113" t="s">
        <v>216</v>
      </c>
      <c r="K50" s="121">
        <v>258675078</v>
      </c>
      <c r="L50" s="114" t="s">
        <v>1148</v>
      </c>
      <c r="M50" s="115">
        <v>1</v>
      </c>
      <c r="N50" s="114" t="s">
        <v>2634</v>
      </c>
      <c r="O50" s="114" t="s">
        <v>26</v>
      </c>
      <c r="P50" s="78"/>
    </row>
    <row r="51" spans="1:16" s="6" customFormat="1" ht="24.75" customHeight="1" outlineLevel="1" x14ac:dyDescent="0.25">
      <c r="A51" s="141">
        <v>4</v>
      </c>
      <c r="B51" s="111" t="s">
        <v>2677</v>
      </c>
      <c r="C51" s="112" t="s">
        <v>31</v>
      </c>
      <c r="D51" s="119" t="s">
        <v>2685</v>
      </c>
      <c r="E51" s="143">
        <v>43085</v>
      </c>
      <c r="F51" s="143">
        <v>43312</v>
      </c>
      <c r="G51" s="158">
        <f t="shared" ref="G51:G107" si="3">IF(AND(E51&lt;&gt;"",F51&lt;&gt;""),((F51-E51)/30),"")</f>
        <v>7.5666666666666664</v>
      </c>
      <c r="H51" s="120" t="s">
        <v>2686</v>
      </c>
      <c r="I51" s="113" t="s">
        <v>208</v>
      </c>
      <c r="J51" s="113" t="s">
        <v>216</v>
      </c>
      <c r="K51" s="121">
        <v>2302874493</v>
      </c>
      <c r="L51" s="114" t="s">
        <v>1148</v>
      </c>
      <c r="M51" s="115">
        <v>1</v>
      </c>
      <c r="N51" s="114" t="s">
        <v>2634</v>
      </c>
      <c r="O51" s="114" t="s">
        <v>26</v>
      </c>
      <c r="P51" s="78"/>
    </row>
    <row r="52" spans="1:16" s="7" customFormat="1" ht="24.75" customHeight="1" outlineLevel="1" x14ac:dyDescent="0.25">
      <c r="A52" s="142">
        <v>5</v>
      </c>
      <c r="B52" s="111" t="s">
        <v>2677</v>
      </c>
      <c r="C52" s="112" t="s">
        <v>31</v>
      </c>
      <c r="D52" s="119" t="s">
        <v>2687</v>
      </c>
      <c r="E52" s="143">
        <v>41515</v>
      </c>
      <c r="F52" s="143">
        <v>42004</v>
      </c>
      <c r="G52" s="158">
        <f t="shared" si="3"/>
        <v>16.3</v>
      </c>
      <c r="H52" s="117" t="s">
        <v>2688</v>
      </c>
      <c r="I52" s="113" t="s">
        <v>208</v>
      </c>
      <c r="J52" s="113" t="s">
        <v>216</v>
      </c>
      <c r="K52" s="121">
        <v>912386649</v>
      </c>
      <c r="L52" s="114" t="s">
        <v>1148</v>
      </c>
      <c r="M52" s="115">
        <v>1</v>
      </c>
      <c r="N52" s="114" t="s">
        <v>2634</v>
      </c>
      <c r="O52" s="114" t="s">
        <v>26</v>
      </c>
      <c r="P52" s="79"/>
    </row>
    <row r="53" spans="1:16" s="7" customFormat="1" ht="24.75" customHeight="1" outlineLevel="1" x14ac:dyDescent="0.25">
      <c r="A53" s="142">
        <v>6</v>
      </c>
      <c r="B53" s="111" t="s">
        <v>2677</v>
      </c>
      <c r="C53" s="112" t="s">
        <v>31</v>
      </c>
      <c r="D53" s="110" t="s">
        <v>2697</v>
      </c>
      <c r="E53" s="143">
        <v>43739</v>
      </c>
      <c r="F53" s="143">
        <v>43814</v>
      </c>
      <c r="G53" s="158">
        <f t="shared" si="3"/>
        <v>2.5</v>
      </c>
      <c r="H53" s="117" t="s">
        <v>2696</v>
      </c>
      <c r="I53" s="113" t="s">
        <v>208</v>
      </c>
      <c r="J53" s="113" t="s">
        <v>216</v>
      </c>
      <c r="K53" s="121">
        <v>730937667</v>
      </c>
      <c r="L53" s="114" t="s">
        <v>1148</v>
      </c>
      <c r="M53" s="115">
        <v>1</v>
      </c>
      <c r="N53" s="114" t="s">
        <v>2634</v>
      </c>
      <c r="O53" s="114" t="s">
        <v>1148</v>
      </c>
      <c r="P53" s="79"/>
    </row>
    <row r="54" spans="1:16" s="7" customFormat="1" ht="24.75" customHeight="1" outlineLevel="1" x14ac:dyDescent="0.25">
      <c r="A54" s="142">
        <v>7</v>
      </c>
      <c r="B54" s="111" t="s">
        <v>2677</v>
      </c>
      <c r="C54" s="112" t="s">
        <v>31</v>
      </c>
      <c r="D54" s="110" t="s">
        <v>2698</v>
      </c>
      <c r="E54" s="143">
        <v>43404</v>
      </c>
      <c r="F54" s="143">
        <v>43434</v>
      </c>
      <c r="G54" s="158">
        <f t="shared" si="3"/>
        <v>1</v>
      </c>
      <c r="H54" s="117" t="s">
        <v>2696</v>
      </c>
      <c r="I54" s="113" t="s">
        <v>208</v>
      </c>
      <c r="J54" s="113" t="s">
        <v>216</v>
      </c>
      <c r="K54" s="116">
        <v>250429332</v>
      </c>
      <c r="L54" s="114" t="s">
        <v>1148</v>
      </c>
      <c r="M54" s="115">
        <v>1</v>
      </c>
      <c r="N54" s="114" t="s">
        <v>2634</v>
      </c>
      <c r="O54" s="114" t="s">
        <v>1148</v>
      </c>
      <c r="P54" s="79"/>
    </row>
    <row r="55" spans="1:16" s="7" customFormat="1" ht="24.75" customHeight="1" outlineLevel="1" x14ac:dyDescent="0.25">
      <c r="A55" s="142">
        <v>8</v>
      </c>
      <c r="B55" s="111"/>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11"/>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2691</v>
      </c>
      <c r="E114" s="143">
        <v>44166</v>
      </c>
      <c r="F114" s="143">
        <v>44773</v>
      </c>
      <c r="G114" s="158">
        <f>IF(AND(E114&lt;&gt;"",F114&lt;&gt;""),((F114-E114)/30),"")</f>
        <v>20.233333333333334</v>
      </c>
      <c r="H114" s="120" t="s">
        <v>2692</v>
      </c>
      <c r="I114" s="119" t="s">
        <v>208</v>
      </c>
      <c r="J114" s="119" t="s">
        <v>216</v>
      </c>
      <c r="K114" s="121">
        <v>1164798389</v>
      </c>
      <c r="L114" s="100">
        <f>+IF(AND(K114&gt;0,O114="Ejecución"),(K114/877802)*Tabla28[[#This Row],[% participación]],IF(AND(K114&gt;0,O114&lt;&gt;"Ejecución"),"-",""))</f>
        <v>1326.9488893850778</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30145329.900000002</v>
      </c>
      <c r="F185" s="92"/>
      <c r="G185" s="93"/>
      <c r="H185" s="88"/>
      <c r="I185" s="90" t="s">
        <v>2627</v>
      </c>
      <c r="J185" s="164">
        <f>+SUM(M179:M183)</f>
        <v>0.03</v>
      </c>
      <c r="K185" s="200" t="s">
        <v>2628</v>
      </c>
      <c r="L185" s="200"/>
      <c r="M185" s="94">
        <f>+J185*(SUM(K20:K35))</f>
        <v>18087197.939999998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33518</v>
      </c>
      <c r="D193" s="5"/>
      <c r="E193" s="124">
        <v>815</v>
      </c>
      <c r="F193" s="5"/>
      <c r="G193" s="5"/>
      <c r="H193" s="145" t="s">
        <v>2689</v>
      </c>
      <c r="J193" s="5"/>
      <c r="K193" s="125">
        <v>34275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2694</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elements/1.1/"/>
    <ds:schemaRef ds:uri="http://schemas.microsoft.com/office/2006/documentManagement/typ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Windows10-homeSL</cp:lastModifiedBy>
  <cp:lastPrinted>2020-12-29T23:11:08Z</cp:lastPrinted>
  <dcterms:created xsi:type="dcterms:W3CDTF">2020-10-14T21:57:42Z</dcterms:created>
  <dcterms:modified xsi:type="dcterms:W3CDTF">2020-12-29T23:15:07Z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