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INVITACION SUCR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4"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<sst xmlns="http://schemas.openxmlformats.org/spreadsheetml/2006/main" count="3120" uniqueCount="2711">
  <si>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</si>
  <si>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</si>
  <si>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</si>
  <si>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</si>
  <si>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</si>
  <si>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</si>
  <si>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</si>
  <si>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</si>
  <si>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</si>
  <si>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</si>
  <si>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</si>
  <si>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</si>
  <si>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</si>
  <si>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</si>
  <si>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</si>
  <si>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</si>
  <si>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</si>
  <si>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</si>
  <si>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</si>
  <si>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</si>
  <si>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</si>
  <si>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</si>
  <si>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</si>
  <si>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</si>
  <si>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</si>
  <si>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</si>
  <si>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</si>
  <si>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</si>
  <si>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</si>
  <si>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</si>
  <si>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</si>
  <si>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</si>
  <si>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</si>
  <si>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</si>
  <si>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</si>
  <si>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</si>
  <si>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</si>
  <si>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</si>
  <si>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</si>
  <si>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</si>
  <si>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</si>
  <si>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</si>
  <si>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</si>
  <si>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</si>
  <si>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</si>
  <si>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</si>
  <si>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</si>
  <si>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</si>
  <si>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</si>
  <si>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</si>
  <si>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</si>
  <si>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</si>
  <si>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</si>
  <si>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</si>
  <si>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</si>
  <si>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</si>
  <si>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</si>
  <si>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</si>
  <si>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</si>
  <si>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</si>
  <si>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</si>
  <si>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</si>
  <si>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</si>
  <si>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</si>
  <si>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</si>
  <si>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</si>
  <si>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</si>
  <si>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</si>
  <si>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</si>
  <si>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</si>
  <si>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</si>
  <si>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</si>
  <si>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</si>
  <si>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</si>
  <si>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</si>
  <si>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</si>
  <si>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</si>
  <si>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</si>
  <si>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</si>
  <si>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</si>
  <si>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</si>
  <si>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</si>
  <si>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</si>
  <si>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</si>
  <si>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</si>
  <si>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</si>
  <si>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</si>
  <si>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</si>
  <si>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</si>
  <si>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</si>
  <si>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</si>
  <si>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</si>
  <si>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</si>
  <si>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</si>
  <si>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</si>
  <si>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</si>
  <si>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</si>
  <si>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</si>
  <si>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</si>
  <si>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</si>
  <si>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</si>
  <si>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</si>
  <si>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</si>
  <si>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</si>
  <si>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</si>
  <si>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</si>
  <si>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</si>
  <si>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</si>
  <si>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</si>
  <si>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</si>
  <si>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</si>
  <si>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</si>
  <si>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</si>
  <si>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</si>
  <si>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</si>
  <si>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</si>
  <si>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</si>
  <si>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</si>
  <si>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</si>
  <si>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</si>
  <si>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</si>
  <si>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</si>
  <si>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</si>
  <si>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</si>
  <si>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</si>
  <si>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</si>
  <si>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</si>
  <si>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</si>
  <si>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</si>
  <si>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</si>
  <si>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</si>
  <si>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</si>
  <si>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</si>
  <si>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</si>
  <si>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</si>
  <si>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</si>
  <si>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</si>
  <si>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</si>
  <si>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</si>
  <si>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</si>
  <si>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</si>
  <si>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</si>
  <si>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</si>
  <si>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</si>
  <si>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</si>
  <si>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</si>
  <si>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</si>
  <si>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</si>
  <si>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</si>
  <si>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</si>
  <si>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</si>
  <si>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</si>
  <si>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</si>
  <si>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</si>
  <si>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</si>
  <si>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</si>
  <si>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</si>
  <si>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</si>
  <si>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</si>
  <si>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</si>
  <si>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</si>
  <si>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</si>
  <si>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</si>
  <si>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</si>
  <si>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</si>
  <si>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</si>
  <si>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</si>
  <si>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</si>
  <si>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</si>
  <si>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</si>
  <si>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</si>
  <si>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</si>
  <si>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</si>
  <si>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</si>
  <si>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</si>
  <si>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</si>
  <si>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</si>
  <si>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</si>
  <si>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</si>
  <si>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</si>
  <si>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</si>
  <si>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</si>
  <si>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</si>
  <si>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</si>
  <si>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</si>
  <si>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</si>
  <si>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</si>
  <si>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</si>
  <si>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</si>
  <si>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</si>
  <si>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</si>
  <si>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</si>
  <si>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</si>
  <si>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</si>
  <si>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</si>
  <si>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</si>
  <si>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</si>
  <si>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</si>
  <si>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</si>
  <si>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</si>
  <si>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</si>
  <si>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</si>
  <si>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</si>
  <si>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</si>
  <si>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</si>
  <si>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</si>
  <si>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</si>
  <si>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</si>
  <si>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</si>
  <si>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</si>
  <si>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</si>
  <si>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</si>
  <si>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</si>
  <si>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</si>
  <si>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</si>
  <si>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</si>
  <si>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</si>
  <si>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</si>
  <si>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</si>
  <si>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</si>
  <si>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</si>
  <si>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</si>
  <si>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</si>
  <si>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</si>
  <si>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</si>
  <si>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</si>
  <si>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</si>
  <si>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</si>
  <si>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</si>
  <si>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</si>
  <si>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</si>
  <si>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</si>
  <si>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</si>
  <si>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</si>
  <si>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</si>
  <si>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</si>
  <si>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</si>
  <si>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</si>
  <si>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</si>
  <si>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</si>
  <si>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</si>
  <si>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</si>
  <si>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</si>
  <si>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</si>
  <si>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</si>
  <si>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</si>
  <si>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</si>
  <si>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</si>
  <si>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</si>
  <si>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</si>
  <si>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</si>
  <si>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</si>
  <si>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</si>
  <si>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</si>
  <si>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</si>
  <si>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</si>
  <si>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</si>
  <si>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</si>
  <si>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</si>
  <si>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</si>
  <si>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</si>
  <si>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</si>
  <si>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</si>
  <si>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</si>
  <si>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</si>
  <si>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</si>
  <si>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</si>
  <si>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</si>
  <si>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</si>
  <si>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</si>
  <si>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</si>
  <si>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</si>
  <si>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</si>
  <si>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</si>
  <si>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</si>
  <si>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</si>
  <si>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</si>
  <si>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</si>
  <si>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</si>
  <si>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</si>
  <si>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</si>
  <si>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</si>
  <si>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</si>
  <si>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</si>
  <si>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</si>
  <si>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</si>
  <si>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</si>
  <si>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</si>
  <si>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</si>
  <si>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</si>
  <si>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</si>
  <si>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</si>
  <si>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</si>
  <si>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</si>
  <si>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</si>
  <si>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</si>
  <si>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</si>
  <si>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</si>
  <si>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</si>
  <si>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</si>
  <si>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</si>
  <si>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</si>
  <si>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</si>
  <si>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</si>
  <si>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</si>
  <si>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</si>
  <si>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</si>
  <si>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</si>
  <si>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</si>
  <si>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</si>
  <si>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</si>
  <si>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</si>
  <si>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</si>
  <si>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</si>
  <si>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</si>
  <si>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</si>
  <si>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</si>
  <si>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</si>
  <si>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</si>
  <si>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</si>
  <si>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</si>
  <si>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</si>
  <si>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</si>
  <si>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</si>
  <si>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</si>
  <si>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</si>
  <si>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</si>
  <si>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</si>
  <si>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</si>
  <si>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</si>
  <si>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</si>
  <si>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</si>
  <si>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</si>
  <si>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</si>
  <si>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</si>
  <si>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</si>
  <si>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</si>
  <si>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</si>
  <si>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</si>
  <si>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</si>
  <si>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</si>
  <si>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</si>
  <si>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</si>
  <si>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</si>
  <si>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</si>
  <si>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</si>
  <si>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</si>
  <si>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</si>
  <si>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</si>
  <si>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</si>
  <si>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</si>
  <si>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</si>
  <si>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</si>
  <si>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</si>
  <si>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</si>
  <si>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</si>
  <si>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</si>
  <si>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</si>
  <si>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</si>
  <si>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</si>
  <si>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</si>
  <si>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</si>
  <si>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</si>
  <si>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</si>
  <si>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</si>
  <si>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</si>
  <si>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</si>
  <si>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</si>
  <si>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</si>
  <si>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</si>
  <si>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</si>
  <si>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</si>
  <si>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</si>
  <si>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</si>
  <si>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</si>
  <si>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</si>
  <si>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</si>
  <si>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</si>
  <si>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</si>
  <si>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</si>
  <si>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</si>
  <si>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</si>
  <si>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</si>
  <si>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</si>
  <si>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</si>
  <si>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</si>
  <si>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</si>
  <si>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</si>
  <si>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</si>
  <si>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</si>
  <si>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</si>
  <si>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</si>
  <si>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</si>
  <si>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</si>
  <si>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</si>
  <si>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</si>
  <si>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</si>
  <si>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</si>
  <si>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</si>
  <si>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</si>
  <si>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</si>
  <si>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</si>
  <si>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</si>
  <si>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</si>
  <si>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</si>
  <si>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</si>
  <si>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</si>
  <si>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</si>
  <si>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</si>
  <si>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</si>
  <si>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</si>
  <si>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</si>
  <si>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</si>
  <si>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</si>
  <si>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</si>
  <si>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</si>
  <si>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</si>
  <si>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</si>
  <si>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</si>
  <si>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</si>
  <si>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</si>
  <si>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</si>
  <si>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</si>
  <si>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</si>
  <si>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</si>
  <si>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</si>
  <si>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</si>
  <si>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</si>
  <si>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</si>
  <si>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</si>
  <si>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</si>
  <si>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</si>
  <si>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</si>
  <si>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</si>
  <si>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</si>
  <si>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</si>
  <si>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</si>
  <si>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</si>
  <si>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</si>
  <si>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</si>
  <si>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</si>
  <si>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</si>
  <si>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</si>
  <si>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</si>
  <si>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</si>
  <si>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</si>
  <si>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</si>
  <si>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</si>
  <si>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</si>
  <si>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</si>
  <si>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</si>
  <si>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</si>
  <si>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</si>
  <si>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</si>
  <si>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</si>
  <si>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</si>
  <si>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</si>
  <si>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</si>
  <si>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</si>
  <si>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</si>
  <si>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</si>
  <si>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</si>
  <si>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</si>
  <si>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</si>
  <si>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</si>
  <si>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</si>
  <si>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</si>
  <si>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</si>
  <si>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</si>
  <si>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</si>
  <si>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</si>
  <si>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</si>
  <si>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</si>
  <si>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</si>
  <si>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</si>
  <si>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</si>
  <si>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</si>
  <si>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</si>
  <si>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</si>
  <si>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</si>
  <si>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</si>
  <si>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</si>
  <si>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</si>
  <si>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</si>
  <si>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</si>
  <si>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</si>
  <si>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</si>
  <si>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</si>
  <si>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</si>
  <si>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</si>
  <si>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</si>
  <si>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</si>
  <si>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</si>
  <si>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</si>
  <si>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</si>
  <si>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</si>
  <si>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</si>
  <si>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</si>
  <si>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</si>
  <si>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</si>
  <si>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</si>
  <si>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</si>
  <si>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</si>
  <si>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</si>
  <si>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</si>
  <si>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</si>
  <si>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</si>
  <si>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</si>
  <si>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</si>
  <si>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</si>
  <si>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</si>
  <si>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</si>
  <si>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</si>
  <si>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</si>
  <si>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</si>
  <si>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</si>
  <si>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</si>
  <si>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</si>
  <si>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</si>
  <si>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</si>
  <si>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</si>
  <si>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</si>
  <si>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</si>
  <si>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</si>
  <si>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</si>
  <si>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</si>
  <si>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</si>
  <si>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</si>
  <si>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</si>
  <si>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</si>
  <si>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</si>
  <si>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</si>
  <si>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</si>
  <si>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</si>
  <si>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</si>
  <si>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</si>
  <si>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</si>
  <si>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</si>
  <si>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</si>
  <si>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</si>
  <si>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</si>
  <si>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</si>
  <si>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</si>
  <si>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</si>
  <si>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</si>
  <si>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</si>
  <si>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</si>
  <si>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</si>
  <si>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</si>
  <si>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</si>
  <si>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</si>
  <si>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</si>
  <si>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</si>
  <si>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</si>
  <si>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</si>
  <si>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</si>
  <si>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</si>
  <si>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</si>
  <si>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</si>
  <si>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</si>
  <si>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</si>
  <si>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</si>
  <si>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</si>
  <si>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</si>
  <si>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</si>
  <si>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</si>
  <si>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</si>
  <si>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</si>
  <si>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</si>
  <si>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</si>
  <si>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</si>
  <si>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</si>
  <si>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</si>
  <si>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</si>
  <si>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</si>
  <si>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</si>
  <si>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</si>
  <si>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</si>
  <si>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</si>
  <si>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</si>
  <si>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</si>
  <si>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</si>
  <si>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</si>
  <si>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</si>
  <si>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</si>
  <si>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</si>
  <si>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</si>
  <si>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</si>
  <si>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</si>
  <si>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</si>
  <si>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</si>
  <si>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</si>
  <si>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</si>
  <si>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</si>
  <si>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</si>
  <si>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</si>
  <si>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</si>
  <si>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</si>
  <si>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</si>
  <si>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</si>
  <si>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</si>
  <si>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</si>
  <si>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</si>
  <si>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</si>
  <si>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</si>
  <si>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</si>
  <si>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</si>
  <si>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</si>
  <si>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</si>
  <si>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</si>
  <si>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</si>
  <si>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</si>
  <si>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</si>
  <si>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</si>
  <si>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</si>
  <si>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</si>
  <si>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</si>
  <si>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</si>
  <si>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</si>
  <si>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</si>
  <si>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</si>
  <si>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</si>
  <si>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</si>
  <si>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</si>
  <si>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</si>
  <si>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</si>
  <si>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</si>
  <si>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</si>
  <si>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</si>
  <si>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</si>
  <si>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</si>
  <si>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</si>
  <si>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</si>
  <si>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</si>
  <si>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</si>
  <si>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</si>
  <si>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</si>
  <si>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</si>
  <si>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</si>
  <si>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</si>
  <si>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</si>
  <si>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</si>
  <si>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</si>
  <si>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</si>
  <si>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</si>
  <si>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</si>
  <si>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</si>
  <si>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</si>
  <si>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</si>
  <si>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</si>
  <si>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</si>
  <si>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</si>
  <si>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</si>
  <si>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</si>
  <si>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</si>
  <si>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</si>
  <si>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</si>
  <si>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</si>
  <si>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</si>
  <si>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</si>
  <si>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</si>
  <si>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</si>
  <si>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</si>
  <si>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</si>
  <si>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</si>
  <si>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</si>
  <si>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</si>
  <si>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</si>
  <si>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</si>
  <si>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</si>
  <si>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</si>
  <si>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</si>
  <si>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</si>
  <si>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</si>
  <si>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</si>
  <si>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</si>
  <si>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</si>
  <si>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</si>
  <si>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</si>
  <si>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</si>
  <si>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</si>
  <si>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</si>
  <si>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</si>
  <si>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</si>
  <si>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</si>
  <si>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</si>
  <si>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</si>
  <si>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</si>
  <si>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</si>
  <si>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</si>
  <si>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</si>
  <si>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</si>
  <si>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</si>
  <si>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</si>
  <si>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</si>
  <si>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</si>
  <si>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</si>
  <si>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</si>
  <si>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</si>
  <si>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</si>
  <si>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</si>
  <si>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</si>
  <si>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</si>
  <si>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</si>
  <si>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</si>
  <si>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</si>
  <si>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</si>
  <si>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</si>
  <si>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</si>
  <si>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</si>
  <si>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</si>
  <si>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</si>
  <si>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</si>
  <si>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</si>
  <si>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</si>
  <si>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</si>
  <si>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</si>
  <si>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</si>
  <si>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</si>
  <si>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</si>
  <si>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</si>
  <si>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</si>
  <si>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</si>
  <si>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</si>
  <si>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</si>
  <si>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</si>
  <si>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</si>
  <si>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</si>
  <si>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</si>
  <si>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</si>
  <si>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</si>
  <si>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</si>
  <si>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</si>
  <si>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</si>
  <si>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</si>
  <si>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</si>
  <si>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</si>
  <si>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</si>
  <si>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</si>
  <si>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</si>
  <si>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</si>
  <si>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</si>
  <si>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</si>
  <si>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</si>
  <si>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</si>
  <si>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</si>
  <si>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</si>
  <si>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</si>
  <si>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</si>
  <si>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</si>
  <si>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</si>
  <si>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</si>
  <si>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</si>
  <si>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</si>
  <si>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</si>
  <si>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</si>
  <si>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</si>
  <si>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</si>
  <si>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</si>
  <si>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</si>
  <si>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</si>
  <si>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</si>
  <si>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</si>
  <si>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</si>
  <si>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</si>
  <si>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</si>
  <si>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</si>
  <si>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</si>
  <si>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</si>
  <si>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</si>
  <si>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</si>
  <si>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</si>
  <si>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</si>
  <si>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</si>
  <si>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</si>
  <si>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</si>
  <si>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</si>
  <si>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</si>
  <si>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</si>
  <si>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</si>
  <si>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</si>
  <si>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</si>
  <si>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</si>
  <si>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</si>
  <si>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</si>
  <si>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</si>
  <si>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</si>
  <si>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</si>
  <si>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</si>
  <si>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</si>
  <si>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</si>
  <si>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</si>
  <si>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</si>
  <si>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</si>
  <si>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</si>
  <si>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</si>
  <si>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</si>
  <si>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</si>
  <si>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</si>
  <si>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</si>
  <si>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</si>
  <si>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</si>
  <si>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</si>
  <si>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</si>
  <si>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</si>
  <si>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</si>
  <si>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</si>
  <si>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</si>
  <si>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</si>
  <si>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</si>
  <si>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</si>
  <si>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</si>
  <si>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</si>
  <si>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</si>
  <si>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</si>
  <si>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</si>
  <si>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</si>
  <si>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</si>
  <si>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</si>
  <si>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</si>
  <si>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</si>
  <si>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</si>
  <si>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</si>
  <si>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</si>
  <si>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</si>
  <si>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</si>
  <si>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</si>
  <si>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</si>
  <si>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</si>
  <si>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</si>
  <si>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</si>
  <si>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</si>
  <si>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</si>
  <si>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</si>
  <si>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</si>
  <si>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</si>
  <si>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</si>
  <si>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</si>
  <si>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</si>
  <si>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</si>
  <si>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</si>
  <si>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</si>
  <si>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</si>
  <si>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</si>
  <si>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</si>
  <si>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</si>
  <si>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</si>
  <si>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</si>
  <si>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</si>
  <si>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</si>
  <si>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</si>
  <si>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</si>
  <si>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</si>
  <si>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</si>
  <si>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</si>
  <si>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</si>
  <si>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</si>
  <si>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</si>
  <si>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</si>
  <si>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</si>
  <si>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</si>
  <si>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</si>
  <si>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</si>
  <si>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</si>
  <si>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</si>
  <si>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</si>
  <si>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</si>
  <si>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</si>
  <si>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</si>
  <si>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</si>
  <si>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</si>
  <si>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</si>
  <si>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</si>
  <si>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</si>
  <si>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</si>
  <si>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</si>
  <si>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</si>
  <si>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</si>
  <si>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</si>
  <si>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</si>
  <si>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</si>
  <si>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</si>
  <si>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</si>
  <si>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</si>
  <si>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</si>
  <si>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</si>
  <si>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</si>
  <si>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</si>
  <si>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</si>
  <si>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</si>
  <si>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</si>
  <si>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</si>
  <si>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</si>
  <si>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</si>
  <si>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</si>
  <si>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</si>
  <si>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</si>
  <si>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</si>
  <si>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</si>
  <si>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</si>
  <si>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</si>
  <si>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</si>
  <si>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</si>
  <si>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</si>
  <si>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</si>
  <si>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</si>
  <si>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</si>
  <si>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</si>
  <si>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</si>
  <si>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</si>
  <si>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</si>
  <si>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</si>
  <si>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</si>
  <si>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</si>
  <si>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</si>
  <si>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</si>
  <si>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</si>
  <si>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</si>
  <si>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</si>
  <si>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</si>
  <si>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</si>
  <si>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</si>
  <si>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</si>
  <si>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</si>
  <si>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</si>
  <si>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</si>
  <si>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</si>
  <si>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</si>
  <si>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</si>
  <si>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</si>
  <si>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</si>
  <si>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</si>
  <si>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</si>
  <si>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</si>
  <si>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</si>
  <si>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</si>
  <si>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</si>
  <si>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</si>
  <si>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</si>
  <si>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</si>
  <si>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</si>
  <si>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</si>
  <si>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</si>
  <si>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</si>
  <si>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</si>
  <si>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</si>
  <si>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</si>
  <si>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</si>
  <si>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</si>
  <si>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</si>
  <si>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</si>
  <si>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</si>
  <si>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</si>
  <si>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</si>
  <si>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</si>
  <si>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</si>
  <si>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</si>
  <si>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</si>
  <si>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</si>
  <si>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</si>
  <si>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</si>
  <si>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</si>
  <si>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</si>
  <si>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</si>
  <si>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</si>
  <si>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</si>
  <si>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</si>
  <si>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</si>
  <si>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</si>
  <si>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</si>
  <si>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</si>
  <si>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</si>
  <si>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</si>
  <si>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</si>
  <si>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</si>
  <si>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</si>
  <si>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</si>
  <si>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</si>
  <si>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</si>
  <si>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</si>
  <si>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</si>
  <si>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</si>
  <si>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</si>
  <si>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</si>
  <si>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</si>
  <si>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</si>
  <si>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</si>
  <si>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</si>
  <si>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</si>
  <si>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</si>
  <si>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</si>
  <si>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</si>
  <si>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</si>
  <si>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</si>
  <si>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</si>
  <si>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</si>
  <si>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</si>
  <si>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</si>
  <si>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</si>
  <si>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</si>
  <si>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</si>
  <si>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</si>
  <si>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</si>
  <si>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</si>
  <si>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</si>
  <si>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</si>
  <si>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</si>
  <si>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</si>
  <si>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</si>
  <si>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</si>
  <si>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</si>
  <si>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</si>
  <si>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</si>
  <si>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</si>
  <si>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</si>
  <si>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</si>
  <si>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</si>
  <si>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</si>
  <si>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</si>
  <si>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</si>
  <si>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</si>
  <si>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</si>
  <si>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</si>
  <si>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</si>
  <si>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</si>
  <si>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</si>
  <si>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</si>
  <si>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</si>
  <si>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</si>
  <si>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</si>
  <si>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</si>
  <si>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</si>
  <si>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</si>
  <si>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</si>
  <si>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</si>
  <si>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</si>
  <si>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</si>
  <si>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</si>
  <si>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</si>
  <si>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</si>
  <si>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</si>
  <si>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</si>
  <si>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</si>
  <si>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</si>
  <si>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</si>
  <si>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</si>
  <si>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</si>
  <si>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</si>
  <si>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</si>
  <si>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</si>
  <si>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</si>
  <si>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</si>
  <si>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</si>
  <si>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</si>
  <si>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</si>
  <si>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</si>
  <si>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</si>
  <si>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</si>
  <si>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</si>
  <si>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</si>
  <si>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</si>
  <si>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</si>
  <si>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</si>
  <si>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</si>
  <si>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</si>
  <si>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</si>
  <si>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</si>
  <si>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</si>
  <si>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</si>
  <si>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</si>
  <si>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</si>
  <si>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</si>
  <si>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</si>
  <si>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</si>
  <si>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</si>
  <si>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</si>
  <si>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</si>
  <si>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</si>
  <si>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</si>
  <si>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</si>
  <si>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</si>
  <si>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</si>
  <si>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</si>
  <si>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</si>
  <si>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</si>
  <si>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</si>
  <si>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</si>
  <si>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</si>
  <si>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</si>
  <si>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</si>
  <si>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</si>
  <si>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</si>
  <si>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</si>
  <si>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</si>
  <si>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</si>
  <si>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</si>
  <si>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</si>
  <si>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</si>
  <si>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</si>
  <si>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</si>
  <si>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</si>
  <si>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</si>
  <si>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</si>
  <si>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</si>
  <si>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</si>
  <si>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</si>
  <si>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</si>
  <si>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</si>
  <si>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</si>
  <si>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</si>
  <si>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</si>
  <si>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</si>
  <si>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</si>
  <si>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</si>
  <si>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</si>
  <si>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</si>
  <si>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</si>
  <si>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</si>
  <si>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</si>
  <si>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</si>
  <si>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</si>
  <si>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</si>
  <si>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</si>
  <si>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</si>
  <si>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</si>
  <si>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</si>
  <si>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</si>
  <si>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</si>
  <si>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</si>
  <si>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</si>
  <si>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</si>
  <si>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</si>
  <si>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</si>
  <si>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</si>
  <si>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</si>
  <si>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</si>
  <si>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</si>
  <si>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</si>
  <si>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</si>
  <si>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</si>
  <si>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</si>
  <si>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</si>
  <si>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</si>
  <si>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</si>
  <si>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</si>
  <si>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</si>
  <si>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</si>
  <si>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</si>
  <si>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</si>
  <si>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</si>
  <si>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</si>
  <si>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</si>
  <si>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</si>
  <si>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</si>
  <si>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</si>
  <si>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</si>
  <si>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</si>
  <si>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</si>
  <si>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</si>
  <si>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</si>
  <si>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</si>
  <si>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</si>
  <si>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</si>
  <si>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</si>
  <si>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</si>
  <si>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</si>
  <si>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</si>
  <si>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</si>
  <si>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</si>
  <si>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</si>
  <si>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</si>
  <si>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</si>
  <si>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</si>
  <si>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</si>
  <si>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</si>
  <si>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</si>
  <si>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</si>
  <si>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</si>
  <si>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</si>
  <si>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</si>
  <si>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</si>
  <si>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</si>
  <si>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</si>
  <si>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</si>
  <si>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</si>
  <si>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</si>
  <si>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</si>
  <si>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</si>
  <si>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</si>
  <si>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</si>
  <si>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</si>
  <si>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</si>
  <si>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</si>
  <si>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</si>
  <si>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</si>
  <si>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</si>
  <si>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</si>
  <si>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</si>
  <si>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</si>
  <si>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</si>
  <si>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</si>
  <si>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</si>
  <si>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</si>
  <si>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</si>
  <si>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</si>
  <si>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</si>
  <si>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</si>
  <si>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</si>
  <si>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</si>
  <si>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</si>
  <si>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</si>
  <si>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</si>
  <si>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</si>
  <si>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</si>
  <si>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</si>
  <si>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</si>
  <si>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</si>
  <si>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</si>
  <si>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</si>
  <si>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</si>
  <si>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</si>
  <si>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</si>
  <si>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</si>
  <si>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</si>
  <si>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</si>
  <si>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</si>
  <si>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</si>
  <si>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</si>
  <si>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</si>
  <si>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</si>
  <si>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</si>
  <si>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</si>
  <si>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</si>
  <si>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</si>
  <si>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</si>
  <si>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</si>
  <si>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</si>
  <si>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</si>
  <si>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</si>
  <si>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</si>
  <si>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</si>
  <si>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</si>
  <si>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</si>
  <si>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</si>
  <si>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</si>
  <si>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</si>
  <si>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</si>
  <si>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</si>
  <si>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</si>
  <si>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</si>
  <si>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</si>
  <si>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</si>
  <si>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</si>
  <si>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</si>
  <si>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</si>
  <si>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</si>
  <si>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</si>
  <si>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</si>
  <si>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</si>
  <si>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</si>
  <si>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</si>
  <si>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</si>
  <si>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</si>
  <si>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</si>
  <si>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</si>
  <si>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</si>
  <si>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</si>
  <si>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</si>
  <si>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</si>
  <si>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</si>
  <si>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</si>
  <si>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</si>
  <si>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</si>
  <si>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</si>
  <si>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</si>
  <si>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</si>
  <si>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</si>
  <si>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</si>
  <si>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</si>
  <si>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</si>
  <si>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</si>
  <si>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</si>
  <si>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</si>
  <si>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</si>
  <si>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</si>
  <si>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</si>
  <si>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</si>
  <si>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</si>
  <si>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</si>
  <si>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</si>
  <si>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</si>
  <si>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</si>
  <si>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</si>
  <si>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</si>
  <si>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</si>
  <si>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</si>
  <si>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</si>
  <si>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</si>
  <si>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</si>
  <si>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</si>
  <si>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</si>
  <si>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</si>
  <si>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</si>
  <si>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</si>
  <si>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</si>
  <si>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</si>
  <si>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</si>
  <si>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</si>
  <si>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</si>
  <si>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</si>
  <si>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</si>
  <si>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</si>
  <si>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</si>
  <si>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</si>
  <si>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</si>
  <si>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</si>
  <si>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</si>
  <si>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</si>
  <si>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</si>
  <si>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</si>
  <si>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</si>
  <si>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</si>
  <si>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</si>
  <si>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</si>
  <si>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</si>
  <si>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</si>
  <si>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</si>
  <si>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</si>
  <si>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</si>
  <si>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</si>
  <si>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</si>
  <si>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</si>
  <si>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</si>
  <si>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</si>
  <si>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</si>
  <si>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</si>
  <si>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</si>
  <si>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</si>
  <si>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</si>
  <si>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</si>
  <si>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</si>
  <si>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</si>
  <si>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</si>
  <si>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</si>
  <si>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</si>
  <si>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</si>
  <si>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</si>
  <si>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</si>
  <si>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</si>
  <si>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</si>
  <si>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</si>
  <si>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</si>
  <si>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</si>
  <si>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</si>
  <si>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</si>
  <si>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</si>
  <si>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</si>
  <si>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</si>
  <si>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</si>
  <si>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</si>
  <si>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</si>
  <si>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</si>
  <si>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</si>
  <si>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</si>
  <si>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</si>
  <si>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</si>
  <si>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</si>
  <si>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</si>
  <si>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</si>
  <si>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</si>
  <si>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</si>
  <si>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</si>
  <si>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</si>
  <si>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</si>
  <si>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</si>
  <si>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</si>
  <si>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</si>
  <si>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</si>
  <si>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</si>
  <si>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</si>
  <si>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</si>
  <si>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</si>
  <si>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</si>
  <si>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</si>
  <si>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</si>
  <si>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</si>
  <si>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</si>
  <si>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</si>
  <si>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</si>
  <si>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</si>
  <si>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</si>
  <si>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</si>
  <si>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</si>
  <si>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</si>
  <si>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</si>
  <si>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</si>
  <si>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</si>
  <si>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</si>
  <si>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</si>
  <si>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</si>
  <si>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</si>
  <si>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</si>
  <si>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</si>
  <si>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</si>
  <si>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</si>
  <si>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</si>
  <si>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</si>
  <si>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</si>
  <si>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</si>
  <si>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</si>
  <si>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</si>
  <si>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</si>
  <si>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</si>
  <si>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</si>
  <si>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</si>
  <si>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</si>
  <si>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</si>
  <si>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</si>
  <si>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</si>
  <si>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</si>
  <si>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</si>
  <si>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</si>
  <si>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</si>
  <si>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</si>
  <si>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</si>
  <si>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</si>
  <si>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</si>
  <si>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</si>
  <si>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</si>
  <si>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</si>
  <si>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</si>
  <si>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</si>
  <si>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</si>
  <si>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</si>
  <si>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</si>
  <si>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</si>
  <si>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</si>
  <si>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</si>
  <si>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</si>
  <si>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</si>
  <si>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</si>
  <si>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</si>
  <si>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</si>
  <si>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</si>
  <si>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</si>
  <si>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</si>
  <si>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</si>
  <si>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</si>
  <si>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</si>
  <si>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</si>
  <si>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</si>
  <si>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</si>
  <si>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</si>
  <si>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</si>
  <si>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</si>
  <si>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</si>
  <si>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</si>
  <si>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</si>
  <si>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</si>
  <si>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</si>
  <si>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</si>
  <si>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</si>
  <si>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</si>
  <si>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</si>
  <si>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</si>
  <si>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</si>
  <si>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</si>
  <si>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</si>
  <si>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</si>
  <si>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</si>
  <si>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</si>
  <si>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</si>
  <si>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</si>
  <si>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</si>
  <si>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</si>
  <si>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</si>
  <si>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</si>
  <si>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</si>
  <si>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</si>
  <si>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</si>
  <si>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</si>
  <si>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</si>
  <si>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</si>
  <si>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</si>
  <si>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</si>
  <si>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</si>
  <si>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</si>
  <si>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</si>
  <si>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</si>
  <si>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</si>
  <si>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</si>
  <si>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</si>
  <si>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</si>
  <si>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</si>
  <si>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</si>
  <si>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</si>
  <si>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</si>
  <si>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</si>
  <si>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</si>
  <si>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</si>
  <si>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</si>
  <si>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</si>
  <si>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</si>
  <si>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</si>
  <si>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</si>
  <si>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</si>
  <si>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</si>
  <si>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</si>
  <si>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</si>
  <si>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</si>
  <si>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</si>
  <si>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</si>
  <si>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</si>
  <si>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</si>
  <si>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</si>
  <si>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</si>
  <si>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</si>
  <si>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</si>
  <si>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</si>
  <si>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</si>
  <si>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</si>
  <si>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</si>
  <si>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</si>
  <si>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</si>
  <si>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</si>
  <si>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</si>
  <si>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</si>
  <si>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</si>
  <si>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</si>
  <si>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</si>
  <si>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</si>
  <si>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</si>
  <si>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</si>
  <si>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</si>
  <si>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</si>
  <si>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</si>
  <si>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</si>
  <si>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</si>
  <si>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</si>
  <si>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</si>
  <si>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</si>
  <si>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</si>
  <si>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</si>
  <si>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</si>
  <si>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</si>
  <si>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</si>
  <si>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</si>
  <si>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</si>
  <si>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</si>
  <si>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</si>
  <si>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</si>
  <si>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</si>
  <si>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</si>
  <si>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</si>
  <si>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</si>
  <si>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</si>
  <si>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</si>
  <si>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</si>
  <si>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</si>
  <si>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</si>
  <si>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</si>
  <si>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</si>
  <si>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</si>
  <si>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</si>
  <si>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</si>
  <si>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</si>
  <si>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</si>
  <si>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</si>
  <si>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</si>
  <si>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</si>
  <si>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</si>
  <si>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</si>
  <si>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</si>
  <si>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</si>
  <si>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</si>
  <si>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</si>
  <si>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</si>
  <si>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</si>
  <si>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</si>
  <si>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</si>
  <si>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</si>
  <si>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</si>
  <si>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</si>
  <si>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</si>
  <si>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</si>
  <si>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</si>
  <si>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</si>
  <si>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</si>
  <si>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</si>
  <si>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</si>
  <si>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</si>
  <si>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</si>
  <si>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</si>
  <si>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</si>
  <si>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</si>
  <si>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</si>
  <si>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</si>
  <si>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</si>
  <si>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</si>
  <si>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</si>
  <si>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</si>
  <si>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</si>
  <si>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</si>
  <si>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</si>
  <si>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</si>
  <si>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</si>
  <si>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</si>
  <si>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</si>
  <si>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</si>
  <si>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</si>
  <si>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</si>
  <si>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</si>
  <si>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</si>
  <si>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</si>
  <si>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</si>
  <si>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</si>
  <si>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</si>
  <si>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</si>
  <si>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</si>
  <si>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</si>
  <si>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</si>
  <si>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</si>
  <si>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</si>
  <si>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</si>
  <si>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</si>
  <si>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</si>
  <si>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</si>
  <si>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</si>
  <si>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</si>
  <si>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</si>
  <si>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</si>
  <si>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</si>
  <si>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</si>
  <si>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</si>
  <si>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</si>
  <si>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</si>
  <si>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</si>
  <si>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</si>
  <si>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</si>
  <si>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</si>
  <si>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</si>
  <si>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</si>
  <si>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</si>
  <si>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</si>
  <si>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</si>
  <si>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</si>
  <si>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</si>
  <si>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</si>
  <si>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</si>
  <si>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</si>
  <si>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</si>
  <si>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</si>
  <si>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</si>
  <si>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</si>
  <si>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</si>
  <si>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</si>
  <si>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</si>
  <si>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</si>
  <si>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</si>
  <si>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</si>
  <si>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</si>
  <si>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</si>
  <si>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</si>
  <si>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</si>
  <si>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</si>
  <si>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</si>
  <si>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</si>
  <si>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</si>
  <si>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</si>
  <si>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</si>
  <si>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</si>
  <si>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</si>
  <si>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</si>
  <si>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</si>
  <si>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</si>
  <si>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</si>
  <si>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</si>
  <si>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</si>
  <si>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</si>
  <si>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</si>
  <si>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</si>
  <si>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</si>
  <si>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</si>
  <si>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</si>
  <si>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</si>
  <si>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</si>
  <si>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</si>
  <si>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</si>
  <si>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</si>
  <si>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</si>
  <si>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</si>
  <si>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</si>
  <si>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</si>
  <si>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</si>
  <si>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</si>
  <si>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</si>
  <si>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</si>
  <si>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</si>
  <si>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</si>
  <si>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</si>
  <si>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</si>
  <si>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</si>
  <si>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</si>
  <si>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</si>
  <si>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</si>
  <si>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</si>
  <si>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</si>
  <si>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</si>
  <si>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</si>
  <si>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</si>
  <si>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</si>
  <si>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</si>
  <si>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</si>
  <si>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</si>
  <si>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</si>
  <si>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</si>
  <si>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</si>
  <si>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</si>
  <si>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</si>
  <si>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</si>
  <si>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</si>
  <si>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</si>
  <si>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</si>
  <si>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</si>
  <si>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</si>
  <si>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</si>
  <si>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</si>
  <si>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</si>
  <si>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</si>
  <si>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</si>
  <si>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</si>
  <si>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</si>
  <si>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</si>
  <si>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</si>
  <si>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</si>
  <si>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</si>
  <si>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</si>
  <si>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</si>
  <si>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</si>
  <si>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</si>
  <si>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</si>
  <si>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</si>
  <si>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</si>
  <si>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</si>
  <si>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</si>
  <si>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</si>
  <si>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</si>
  <si>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</si>
  <si>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</si>
  <si>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</si>
  <si>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</si>
  <si>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</si>
  <si>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</si>
  <si>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</si>
  <si>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</si>
  <si>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</si>
  <si>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</si>
  <si>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</si>
  <si>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</si>
  <si>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</si>
  <si>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</si>
  <si>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</si>
  <si>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</si>
  <si>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</si>
  <si>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</si>
  <si>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</si>
  <si>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</si>
  <si>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</si>
  <si>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</si>
  <si>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</si>
  <si>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</si>
  <si>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</si>
  <si>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</si>
  <si>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</si>
  <si>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</si>
  <si>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</si>
  <si>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</si>
  <si>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</si>
  <si>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</si>
  <si>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</si>
  <si>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</si>
  <si>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</si>
  <si>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</si>
  <si>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</si>
  <si>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</si>
  <si>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</si>
  <si>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</si>
  <si>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</si>
  <si>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</si>
  <si>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</si>
  <si>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</si>
  <si>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</si>
  <si>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</si>
  <si>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</si>
  <si>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</si>
  <si>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</si>
  <si>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</si>
  <si>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</si>
  <si>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</si>
  <si>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</si>
  <si>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</si>
  <si>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</si>
  <si>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</si>
  <si>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</si>
  <si>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</si>
  <si>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</si>
  <si>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</si>
  <si>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</si>
  <si>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</si>
  <si>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</si>
  <si>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</si>
  <si>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</si>
  <si>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</si>
  <si>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</si>
  <si>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</si>
  <si>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</si>
  <si>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</si>
  <si>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</si>
  <si>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</si>
  <si>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</si>
  <si>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</si>
  <si>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</si>
  <si>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</si>
  <si>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</si>
  <si>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</si>
  <si>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</si>
  <si>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</si>
  <si>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</si>
  <si>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</si>
  <si>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</si>
  <si>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</si>
  <si>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</si>
  <si>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</si>
  <si>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</si>
  <si>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</si>
  <si>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</si>
  <si>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</si>
  <si>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</si>
  <si>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</si>
  <si>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</si>
  <si>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</si>
  <si>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</si>
  <si>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</si>
  <si>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</si>
  <si>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</si>
  <si>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</si>
  <si>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</si>
  <si>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</si>
  <si>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</si>
  <si>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</si>
  <si>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</si>
  <si>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</si>
  <si>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</si>
  <si>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</si>
  <si>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</si>
  <si>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</si>
  <si>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</si>
  <si>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</si>
  <si>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</si>
  <si>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</si>
  <si>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</si>
  <si>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</si>
  <si>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</si>
  <si>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</si>
  <si>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</si>
  <si>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</si>
  <si>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</si>
  <si>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</si>
  <si>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</si>
  <si>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</si>
  <si>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</si>
  <si>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</si>
  <si>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</si>
  <si>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</si>
  <si>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</si>
  <si>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</si>
  <si>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</si>
  <si>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</si>
  <si>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</si>
  <si>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</si>
  <si>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</si>
  <si>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</si>
  <si>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</si>
  <si>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</si>
  <si>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</si>
  <si>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</si>
  <si>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</si>
  <si>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</si>
  <si>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</si>
  <si>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</si>
  <si>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</si>
  <si>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</si>
  <si>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</si>
  <si>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</si>
  <si>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</si>
  <si>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</si>
  <si>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</si>
  <si>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</si>
  <si>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</si>
  <si>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</si>
  <si>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</si>
  <si>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</si>
  <si>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</si>
  <si>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</si>
  <si>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</si>
  <si>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</si>
  <si>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</si>
  <si>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</si>
  <si>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</si>
  <si>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</si>
  <si>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</si>
  <si>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</si>
  <si>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</si>
  <si>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</si>
  <si>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</si>
  <si>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</si>
  <si>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</si>
  <si>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</si>
  <si>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</si>
  <si>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</si>
  <si>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</si>
  <si>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</si>
  <si>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</si>
  <si>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</si>
  <si>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</si>
  <si>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</si>
  <si>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</si>
  <si>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</si>
  <si>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</si>
  <si>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</si>
  <si>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</si>
  <si>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</si>
  <si>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</si>
  <si>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</si>
  <si>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</si>
  <si>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</si>
  <si>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</si>
  <si>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</si>
  <si>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</si>
  <si>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</si>
  <si>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</si>
  <si>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</si>
  <si>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</si>
  <si>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</si>
  <si>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</si>
  <si>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</si>
  <si>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</si>
  <si>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</si>
  <si>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</si>
  <si>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</si>
  <si>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</si>
  <si>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</si>
  <si>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</si>
  <si>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</si>
  <si>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</si>
  <si>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</si>
  <si>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</si>
  <si>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</si>
  <si>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</si>
  <si>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</si>
  <si>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</si>
  <si>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</si>
  <si>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</si>
  <si>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</si>
  <si>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</si>
  <si>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</si>
  <si>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</si>
  <si>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</si>
  <si>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</si>
  <si>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</si>
  <si>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</si>
  <si>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</si>
  <si>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</si>
  <si>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</si>
  <si>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</si>
  <si>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</si>
  <si>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</si>
  <si>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</si>
  <si>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</si>
  <si>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</si>
  <si>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</si>
  <si>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</si>
  <si>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</si>
  <si>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</si>
  <si>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</si>
  <si>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</si>
  <si>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</si>
  <si>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</si>
  <si>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</si>
  <si>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</si>
  <si>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</si>
  <si>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</si>
  <si>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</si>
  <si>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</si>
  <si>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</si>
  <si>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</si>
  <si>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</si>
  <si>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</si>
  <si>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</si>
  <si>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</si>
  <si>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</si>
  <si>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</si>
  <si>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</si>
  <si>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</si>
  <si>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</si>
  <si>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</si>
  <si>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</si>
  <si>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</si>
  <si>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</si>
  <si>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</si>
  <si>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</si>
  <si>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</si>
  <si>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</si>
  <si>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</si>
  <si>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</si>
  <si>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</si>
  <si>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</si>
  <si>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</si>
  <si>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</si>
  <si>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</si>
  <si>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</si>
  <si>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</si>
  <si>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</si>
  <si>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</si>
  <si>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</si>
  <si>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</si>
  <si>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</si>
  <si>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</si>
  <si>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</si>
  <si>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</si>
  <si>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</si>
  <si>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</si>
  <si>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</si>
  <si>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</si>
  <si>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</si>
  <si>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</si>
  <si>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</si>
  <si>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</si>
  <si>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</si>
  <si>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</si>
  <si>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</si>
  <si>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</si>
  <si>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</si>
  <si>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</si>
  <si>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</si>
  <si>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</si>
  <si>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</si>
  <si>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</si>
  <si>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</si>
  <si>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</si>
  <si>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</si>
  <si>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</si>
  <si>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</si>
  <si>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</si>
  <si>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</si>
  <si>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</si>
  <si>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</si>
  <si>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</si>
  <si>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</si>
  <si>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</si>
  <si>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</si>
  <si>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</si>
  <si>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</si>
  <si>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</si>
  <si>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</si>
  <si>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</si>
  <si>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</si>
  <si>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</si>
  <si>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</si>
  <si>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</si>
  <si>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</si>
  <si>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</si>
  <si>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</si>
  <si>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</si>
  <si>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</si>
  <si>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</si>
  <si>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</si>
  <si>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</si>
  <si>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</si>
  <si>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</si>
  <si>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</si>
  <si>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</si>
  <si>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</si>
  <si>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</si>
  <si>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</si>
  <si>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</si>
  <si>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</si>
  <si>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</si>
  <si>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</si>
  <si>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</si>
  <si>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</si>
  <si>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</si>
  <si>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</si>
  <si>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</si>
  <si>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</si>
  <si>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</si>
  <si>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</si>
  <si>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</si>
  <si>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</si>
  <si>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</si>
  <si>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</si>
  <si>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</si>
  <si>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</si>
  <si>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</si>
  <si>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</si>
  <si>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</si>
  <si>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</si>
  <si>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</si>
  <si>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</si>
  <si>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</si>
  <si>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</si>
  <si>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</si>
  <si>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</si>
  <si>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</si>
  <si>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</si>
  <si>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</si>
  <si>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</si>
  <si>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</si>
  <si>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</si>
  <si>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</si>
  <si>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</si>
  <si>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</si>
  <si>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</si>
  <si>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</si>
  <si>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</si>
  <si>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</si>
  <si>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</si>
  <si>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</si>
  <si>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</si>
  <si>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</si>
  <si>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</si>
  <si>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</si>
  <si>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</si>
  <si>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</si>
  <si>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</si>
  <si>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</si>
  <si>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</si>
  <si>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</si>
  <si>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</si>
  <si>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</si>
  <si>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</si>
  <si>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</si>
  <si>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</si>
  <si>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</si>
  <si>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</si>
  <si>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</si>
  <si>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</si>
  <si>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</si>
  <si>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</si>
  <si>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</si>
  <si>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</si>
  <si>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</si>
  <si>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</si>
  <si>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</si>
  <si>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</si>
  <si>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</si>
  <si>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</si>
  <si>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</si>
  <si>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</si>
  <si>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</si>
  <si>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</si>
  <si>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</si>
  <si>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</si>
  <si>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</si>
  <si>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</si>
  <si>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</si>
  <si>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</si>
  <si>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</si>
  <si>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</si>
  <si>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</si>
  <si>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</si>
  <si>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</si>
  <si>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</si>
  <si>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</si>
  <si>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</si>
  <si>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</si>
  <si>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</si>
  <si>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</si>
  <si>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</si>
  <si>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</si>
  <si>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</si>
  <si>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</si>
  <si>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</si>
  <si>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</si>
  <si>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</si>
  <si>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</si>
  <si>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</si>
  <si>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</si>
  <si>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</si>
  <si>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</si>
  <si>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</si>
  <si>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</si>
  <si>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</si>
  <si>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</si>
  <si>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</si>
  <si>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</si>
  <si>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</si>
  <si>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</si>
  <si>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</si>
  <si>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</si>
  <si>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</si>
  <si>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</si>
  <si>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</si>
  <si>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</si>
  <si>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</si>
  <si>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</si>
  <si>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</si>
  <si>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</si>
  <si>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</si>
  <si>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</si>
  <si>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</si>
  <si>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</si>
  <si>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</si>
  <si>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</si>
  <si>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</si>
  <si>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</si>
  <si>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</si>
  <si>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</si>
  <si>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</si>
  <si>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</si>
  <si>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</si>
  <si>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</si>
  <si>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</si>
  <si>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</si>
  <si>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</si>
  <si>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</si>
  <si>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</si>
  <si>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</si>
  <si>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</si>
  <si>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</si>
  <si>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</si>
  <si>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</si>
  <si>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</si>
  <si>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</si>
  <si>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</si>
  <si>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</si>
  <si>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</si>
  <si>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</si>
  <si>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</si>
  <si>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</si>
  <si>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</si>
  <si>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</si>
  <si>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</si>
  <si>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</si>
  <si>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</si>
  <si>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</si>
  <si>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</si>
  <si>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</si>
  <si>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</si>
  <si>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</si>
  <si>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</si>
  <si>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</si>
  <si>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</si>
  <si>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</si>
  <si>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</si>
  <si>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</si>
  <si>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</si>
  <si>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</si>
  <si>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</si>
  <si>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</si>
  <si>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</si>
  <si>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</si>
  <si>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</si>
  <si>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</si>
  <si>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</si>
  <si>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</si>
  <si>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</si>
  <si>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</si>
  <si>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</si>
  <si>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</si>
  <si>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</si>
  <si>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</si>
  <si>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</si>
  <si>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</si>
  <si>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</si>
  <si>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</si>
  <si>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</si>
  <si>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</si>
  <si>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</si>
  <si>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</si>
  <si>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</si>
  <si>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</si>
  <si>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</si>
  <si>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</si>
  <si>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</si>
  <si>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</si>
  <si>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</si>
  <si>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</si>
  <si>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</si>
  <si>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</si>
  <si>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</si>
  <si>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</si>
  <si>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</si>
  <si>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</si>
  <si>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</si>
  <si>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</si>
  <si>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</si>
  <si>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</si>
  <si>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</si>
  <si>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</si>
  <si>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</si>
  <si>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</si>
  <si>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</si>
  <si>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</si>
  <si>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</si>
  <si>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</si>
  <si>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</si>
  <si>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</si>
  <si>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</si>
  <si>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</si>
  <si>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</si>
  <si>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</si>
  <si>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</si>
  <si>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</si>
  <si>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</si>
  <si>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</si>
  <si>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</si>
  <si>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</si>
  <si>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</si>
  <si>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</si>
  <si>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</si>
  <si>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</si>
  <si>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</si>
  <si>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</si>
  <si>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</si>
  <si>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</si>
  <si>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</si>
  <si>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</si>
  <si>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</si>
  <si>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</si>
  <si>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</si>
  <si>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</si>
  <si>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</si>
  <si>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</si>
  <si>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</si>
  <si>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</si>
  <si>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</si>
  <si>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</si>
  <si>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</si>
  <si>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</si>
  <si>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</si>
  <si>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</si>
  <si>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</si>
  <si>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</si>
  <si>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</si>
  <si>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</si>
  <si>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</si>
  <si>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</si>
  <si>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</si>
  <si>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</si>
  <si>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</si>
  <si>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</si>
  <si>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</si>
  <si>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</si>
  <si>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</si>
  <si>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</si>
  <si>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</si>
  <si>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</si>
  <si>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</si>
  <si>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</si>
  <si>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</si>
  <si>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</si>
  <si>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</si>
  <si>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</si>
  <si>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</si>
  <si>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</si>
  <si>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</si>
  <si>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</si>
  <si>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</si>
  <si>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</si>
  <si>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</si>
  <si>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</si>
  <si>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</si>
  <si>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</si>
  <si>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</si>
  <si>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</si>
  <si>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</si>
  <si>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</si>
  <si>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</si>
  <si>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</si>
  <si>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</si>
  <si>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</si>
  <si>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</si>
  <si>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</si>
  <si>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</si>
  <si>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</si>
  <si>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</si>
  <si>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</si>
  <si>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</si>
  <si>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</si>
  <si>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</si>
  <si>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</si>
  <si>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</si>
  <si>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</si>
  <si>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</si>
  <si>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</si>
  <si>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</si>
  <si>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</si>
  <si>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</si>
  <si>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</si>
  <si>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</si>
  <si>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</si>
  <si>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</si>
  <si>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</si>
  <si>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</si>
  <si>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</si>
  <si>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</si>
  <si>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</si>
  <si>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</si>
  <si>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</si>
  <si>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</si>
  <si>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</si>
  <si>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</si>
  <si>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</si>
  <si>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</si>
  <si>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</si>
  <si>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</si>
  <si>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</si>
  <si>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</si>
  <si>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</si>
  <si>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</si>
  <si>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</si>
  <si>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</si>
  <si>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</si>
  <si>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</si>
  <si>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</si>
  <si>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</si>
  <si>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</si>
  <si>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</si>
  <si>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</si>
  <si>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</si>
  <si>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</si>
  <si>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</si>
  <si>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</si>
  <si>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</si>
  <si>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</si>
  <si>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</si>
  <si>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</si>
  <si>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</si>
  <si>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</si>
  <si>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</si>
  <si>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</si>
  <si>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</si>
  <si>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</si>
  <si>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</si>
  <si>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</si>
  <si>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</si>
  <si>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</si>
  <si>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</si>
  <si>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</si>
  <si>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</si>
  <si>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</si>
  <si>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</si>
  <si>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</si>
  <si>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</si>
  <si>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</si>
  <si>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</si>
  <si>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</si>
  <si>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</si>
  <si>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</si>
  <si>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</si>
  <si>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</si>
  <si>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</si>
  <si>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</si>
  <si>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</si>
  <si>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</si>
  <si>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</si>
  <si>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</si>
  <si>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</si>
  <si>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</si>
  <si>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</si>
  <si>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</si>
  <si>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</si>
  <si>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</si>
  <si>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</si>
  <si>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</si>
  <si>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</si>
  <si>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</si>
  <si>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</si>
  <si>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</si>
  <si>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</si>
  <si>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</si>
  <si>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</si>
  <si>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</si>
  <si>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</si>
  <si>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</si>
  <si>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</si>
  <si>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</si>
  <si>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</si>
  <si>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</si>
  <si>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</si>
  <si>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</si>
  <si>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</si>
  <si>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</si>
  <si>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</si>
  <si>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</si>
  <si>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</si>
  <si>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</si>
  <si>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</si>
  <si>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</si>
  <si>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</si>
  <si>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</si>
  <si>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</si>
  <si>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</si>
  <si>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</si>
  <si>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</si>
  <si>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</si>
  <si>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</si>
  <si>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</si>
  <si>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</si>
  <si>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</si>
  <si>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</si>
  <si>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</si>
  <si>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</si>
  <si>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</si>
  <si>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</si>
  <si>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</si>
  <si>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</si>
  <si>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</si>
  <si>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</si>
  <si>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</si>
  <si>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</si>
  <si>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</si>
  <si>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</si>
  <si>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</si>
  <si>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</si>
  <si>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</si>
  <si>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</si>
  <si>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</si>
  <si>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</si>
  <si>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</si>
  <si>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</si>
  <si>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</si>
  <si>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</si>
  <si>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</si>
  <si>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</si>
  <si>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</si>
  <si>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</si>
  <si>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</si>
  <si>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</si>
  <si>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</si>
  <si>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</si>
  <si>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</si>
  <si>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</si>
  <si>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</si>
  <si>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</si>
  <si>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</si>
  <si>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</si>
  <si>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</si>
  <si>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</si>
  <si>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</si>
  <si>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</si>
  <si>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</si>
  <si>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</si>
  <si>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</si>
  <si>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</si>
  <si>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</si>
  <si>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</si>
  <si>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</si>
  <si>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</si>
  <si>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</si>
  <si>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</si>
  <si>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</si>
  <si>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</si>
  <si>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</si>
  <si>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</si>
  <si>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</si>
  <si>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</si>
  <si>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</si>
  <si>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</si>
  <si>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</si>
  <si>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</si>
  <si>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</si>
  <si>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</si>
  <si>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</si>
  <si>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</si>
  <si>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</si>
  <si>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</si>
  <si>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</si>
  <si>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</si>
  <si>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</si>
  <si>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</si>
  <si>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</si>
  <si>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</si>
  <si>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</si>
  <si>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</si>
  <si>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</si>
  <si>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</si>
  <si>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</si>
  <si>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</si>
  <si>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</si>
  <si>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</si>
  <si>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</si>
  <si>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</si>
  <si>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</si>
  <si>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</si>
  <si>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</si>
  <si>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</si>
  <si>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</si>
  <si>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</si>
  <si>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</si>
  <si>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</si>
  <si>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</si>
  <si>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</si>
  <si>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</si>
  <si>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</si>
  <si>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</si>
  <si>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</si>
  <si>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</si>
  <si>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</si>
  <si>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</si>
  <si>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</si>
  <si>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</si>
  <si>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</si>
  <si>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</si>
  <si>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</si>
  <si>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</si>
  <si>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</si>
  <si>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</si>
  <si>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</si>
  <si>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</si>
  <si>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</si>
  <si>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</si>
  <si>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</si>
  <si>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</si>
  <si>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</si>
  <si>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</si>
  <si>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</si>
  <si>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</si>
  <si>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</si>
  <si>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</si>
  <si>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</si>
  <si>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</si>
  <si>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</si>
  <si>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</si>
  <si>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</si>
  <si>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</si>
  <si>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</si>
  <si>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</si>
  <si>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</si>
  <si>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</si>
  <si>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</si>
  <si>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</si>
  <si>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</si>
  <si>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</si>
  <si>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</si>
  <si>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</si>
  <si>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</si>
  <si>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</si>
  <si>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</si>
  <si>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</si>
  <si>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</si>
  <si>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</si>
  <si>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</si>
  <si>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</si>
  <si>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</si>
  <si>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</si>
  <si>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</si>
  <si>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</si>
  <si>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</si>
  <si>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</si>
  <si>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</si>
  <si>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</si>
  <si>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</si>
  <si>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</si>
  <si>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</si>
  <si>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</si>
  <si>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</si>
  <si>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</si>
  <si>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</si>
  <si>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</si>
  <si>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</si>
  <si>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</si>
  <si>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</si>
  <si>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</si>
  <si>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</si>
  <si>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</si>
  <si>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INSTITUCION EDUCATIVA CENTRO EDUCATIVO ALUNA S.A.S</t>
  </si>
  <si>
    <t>INSTITUTO COLOMBIANO DE BIENESTAR FAMILIAR</t>
  </si>
  <si>
    <t>160</t>
  </si>
  <si>
    <t>207</t>
  </si>
  <si>
    <t>211</t>
  </si>
  <si>
    <t>3</t>
  </si>
  <si>
    <t>2</t>
  </si>
  <si>
    <t>3/02/2017</t>
  </si>
  <si>
    <t>30/10/2017</t>
  </si>
  <si>
    <t>263</t>
  </si>
  <si>
    <t>2/02/2016</t>
  </si>
  <si>
    <t>31/07/2016</t>
  </si>
  <si>
    <t>1</t>
  </si>
  <si>
    <t>2/02/2015</t>
  </si>
  <si>
    <t>30/10/2015</t>
  </si>
  <si>
    <t>PRESENTAR EL SERVICIO DE EDUCACIÓN INICIAL EN LA MODALIDAD PROPIA E INTERCULTURAL PARA GRUPOS ÉTNICOS Y COMUNIDADES RURARLES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</si>
  <si>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PRESENTAR LOS SERVICIOS DE EDUCACIÓN INICIAL EN EL MARCO DE LA ATENCIÓN INTEGRAL EN CENTROS DE DESARROLLO INFANTIL-CDI Y DESARROLLO INFANTIL EN MEDIO FAMILIAR-DIMF-, DE CONFORMIDAD CON LOS MANUALES OPERATIVOS DE LAS MODALIDADES INSTITUCIONAL Y FAMILIAR, EL LINEAMIENTO TÉCNICO PARA LA ATENCIÓN A LA PRIMERA INFANCIA Y LAS DIRECTRICES ESTABLECIDAS POR EL ICBF, EN ARMIONÍA CON LA POLÍTICA DE ESTADO PARA EL DESARROLLO INTEGRAL DE LA PRIMERA INFANCIA DE CERO A SIEMPRE</t>
  </si>
  <si>
    <t>PRESENTAR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</si>
  <si>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2018.</t>
  </si>
  <si>
    <t>PRESTACION DE SERVICIOS PARA LA ATENCION INTEGRAL A LA PRIMERA INFANCIA EN EDUCACIÓN INICIAL, CUIDADO, ATENCIÓN PSICOCIAL Y NUTRICIÓN A LOS NIÑOS Y NIÑAS MENORES DE 5 AÑOS INSCRITOS EN LA INSTITUCION EDUCATIVA EN LOS GRADOS JARDIN, PREJARDIN, PREESCOLAR Y PRIMARIA DURANTE EL AÑO LECTIVO 2017</t>
  </si>
  <si>
    <t>PRESTAR EL SERVICIO DE ATENCIÓN, EDUCACIÓN INICIAL Y CUIDADO, A NIÑOS Y NIÑAS MENORES DE 5 AÑOS, O HASTA EL GRADO DE TRANSICIÓN,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</si>
  <si>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PRESTACION DE SERVICIOS PARA LA ATENCION INTEGRAL A LA PRIMERA INFANCIA EN EDUCACIÓN INICIAL, CUIDADO, ATENCIÓN PSICOCIAL Y NUTRICIÓN A LOS NIÑOS Y NIÑAS MENORES DE 5 AÑOS INSCRITOS EN LA INSTITUCION EDUCATIVA EN LOS GRADOS JARDIN, PREJARDIN, PREESCOLAR Y PRIMARIA DUARANTE EL AÑO LECTIVO 2015</t>
  </si>
  <si>
    <t>352</t>
  </si>
  <si>
    <t>359</t>
  </si>
  <si>
    <t>334</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</si>
  <si>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</si>
  <si>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Mdalidad comunitaria, el Lineamiento Técnico para la Atención a la Primera Infancia y las directrices establecidas por el ICBF, en armonía con la Política de Estado para el Desarrollo Integral de la Primera Infancia de Cero a Siempre.</t>
  </si>
  <si>
    <t>SHIRLY PATRICIA LOZANO RIVERA</t>
  </si>
  <si>
    <t>CL 26 17A 38 BRR SANTA ELENA</t>
  </si>
  <si>
    <t>3013241958 - 4343687</t>
  </si>
  <si>
    <t>CALLE 22 No 17 A 20</t>
  </si>
  <si>
    <t>funprovida_1015@hotmail.com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</si>
  <si>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</si>
  <si>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20217010001726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</si>
</sst>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5"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2710</v>
      </c>
      <c r="D15" s="35"/>
      <c r="E15" s="35"/>
      <c r="F15" s="5"/>
      <c r="G15" s="32" t="s">
        <v>1168</v>
      </c>
      <c r="H15" s="103" t="s">
        <v>453</v>
      </c>
      <c r="I15" s="32" t="s">
        <v>2624</v>
      </c>
      <c r="J15" s="108" t="s">
        <v>2626</v>
      </c>
      <c r="L15" s="223" t="s">
        <v>8</v>
      </c>
      <c r="M15" s="223"/>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6" t="s">
        <v>11</v>
      </c>
      <c r="J19" s="137" t="s">
        <v>10</v>
      </c>
      <c r="K19" s="137" t="s">
        <v>2609</v>
      </c>
      <c r="L19" s="137" t="s">
        <v>1161</v>
      </c>
      <c r="M19" s="137" t="s">
        <v>1162</v>
      </c>
      <c r="N19" s="138" t="s">
        <v>2610</v>
      </c>
      <c r="O19" s="133"/>
      <c r="Q19" s="51"/>
      <c r="R19" s="51"/>
    </row>
    <row r="20" spans="1:23" ht="30" customHeight="1" x14ac:dyDescent="0.25">
      <c r="A20" s="9"/>
      <c r="B20" s="109">
        <v>819004376</v>
      </c>
      <c r="C20" s="5"/>
      <c r="D20" s="73"/>
      <c r="E20" s="5"/>
      <c r="F20" s="5"/>
      <c r="G20" s="5"/>
      <c r="H20" s="242"/>
      <c r="I20" s="145" t="s">
        <v>453</v>
      </c>
      <c r="J20" s="146" t="s">
        <v>978</v>
      </c>
      <c r="K20" s="147">
        <v>2807863021</v>
      </c>
      <c r="L20" s="148">
        <v>44197</v>
      </c>
      <c r="M20" s="148">
        <v>44561</v>
      </c>
      <c r="N20" s="131">
        <f>+(M20-L20)/30</f>
        <v>12.133333333333333</v>
      </c>
      <c r="O20" s="134"/>
      <c r="U20" s="130"/>
      <c r="V20" s="105">
        <f ca="1">NOW()</f>
        <v>44194.649412500003</v>
      </c>
      <c r="W20" s="105">
        <f ca="1">NOW()</f>
        <v>44194.649412500003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37" t="str">
        <f>VLOOKUP(B20,EAS!A2:B1439,2,0)</f>
        <v>FUNDACIÓN PROYECTO DE VIDA</v>
      </c>
      <c r="C38" s="237"/>
      <c r="D38" s="237"/>
      <c r="E38" s="237"/>
      <c r="F38" s="237"/>
      <c r="G38" s="5"/>
      <c r="H38" s="128"/>
      <c r="I38" s="246" t="s">
        <v>7</v>
      </c>
      <c r="J38" s="246"/>
      <c r="K38" s="246"/>
      <c r="L38" s="246"/>
      <c r="M38" s="246"/>
      <c r="N38" s="246"/>
      <c r="O38" s="129"/>
    </row>
    <row r="39" spans="1:16" ht="42.95" customHeight="1" thickBot="1" x14ac:dyDescent="0.3">
      <c r="A39" s="10"/>
      <c r="B39" s="11"/>
      <c r="C39" s="11"/>
      <c r="D39" s="11"/>
      <c r="E39" s="11"/>
      <c r="F39" s="11"/>
      <c r="G39" s="11"/>
      <c r="H39" s="10"/>
      <c r="I39" s="232" t="s">
        <v>2709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9" t="s">
        <v>2676</v>
      </c>
      <c r="C48" s="112" t="s">
        <v>31</v>
      </c>
      <c r="D48" s="118" t="s">
        <v>2679</v>
      </c>
      <c r="E48" s="173">
        <v>43922</v>
      </c>
      <c r="F48" s="173">
        <v>44165</v>
      </c>
      <c r="G48" s="156">
        <f>IF(AND(E48&lt;&gt;"",F48&lt;&gt;""),((F48-E48)/30),"")</f>
        <v>8.1</v>
      </c>
      <c r="H48" s="119" t="s">
        <v>2692</v>
      </c>
      <c r="I48" s="118" t="s">
        <v>1154</v>
      </c>
      <c r="J48" s="118" t="s">
        <v>706</v>
      </c>
      <c r="K48" s="120">
        <v>4471920652</v>
      </c>
      <c r="L48" s="115" t="s">
        <v>1148</v>
      </c>
      <c r="M48" s="116">
        <f>+IF(L48="No",1,IF(L48="Si","Ingrese %",""))</f>
        <v>1</v>
      </c>
      <c r="N48" s="115" t="s">
        <v>1151</v>
      </c>
      <c r="O48" s="115" t="s">
        <v>1148</v>
      </c>
      <c r="P48" s="78"/>
    </row>
    <row r="49" spans="1:16" s="6" customFormat="1" ht="24.75" customHeight="1" x14ac:dyDescent="0.25">
      <c r="A49" s="139">
        <v>2</v>
      </c>
      <c r="B49" s="119" t="s">
        <v>2676</v>
      </c>
      <c r="C49" s="112" t="s">
        <v>31</v>
      </c>
      <c r="D49" s="118" t="s">
        <v>2680</v>
      </c>
      <c r="E49" s="173">
        <v>43883</v>
      </c>
      <c r="F49" s="173">
        <v>44165</v>
      </c>
      <c r="G49" s="156">
        <f t="shared" ref="G49:G50" si="2">IF(AND(E49&lt;&gt;"",F49&lt;&gt;""),((F49-E49)/30),"")</f>
        <v>9.4</v>
      </c>
      <c r="H49" s="174" t="s">
        <v>2693</v>
      </c>
      <c r="I49" s="118" t="s">
        <v>163</v>
      </c>
      <c r="J49" s="118" t="s">
        <v>180</v>
      </c>
      <c r="K49" s="120">
        <v>1274808727</v>
      </c>
      <c r="L49" s="115" t="s">
        <v>1148</v>
      </c>
      <c r="M49" s="116">
        <f t="shared" ref="M49:M54" si="3">+IF(L49="No",1,IF(L49="Si","Ingrese %",""))</f>
        <v>1</v>
      </c>
      <c r="N49" s="115" t="s">
        <v>1151</v>
      </c>
      <c r="O49" s="115" t="s">
        <v>1148</v>
      </c>
      <c r="P49" s="78"/>
    </row>
    <row r="50" spans="1:16" s="6" customFormat="1" ht="24.75" customHeight="1" x14ac:dyDescent="0.25">
      <c r="A50" s="139">
        <v>3</v>
      </c>
      <c r="B50" s="119" t="s">
        <v>2676</v>
      </c>
      <c r="C50" s="112" t="s">
        <v>31</v>
      </c>
      <c r="D50" s="118" t="s">
        <v>2681</v>
      </c>
      <c r="E50" s="173">
        <v>43885</v>
      </c>
      <c r="F50" s="173">
        <v>44165</v>
      </c>
      <c r="G50" s="156">
        <f t="shared" si="2"/>
        <v>9.3333333333333339</v>
      </c>
      <c r="H50" s="119" t="s">
        <v>2694</v>
      </c>
      <c r="I50" s="118" t="s">
        <v>163</v>
      </c>
      <c r="J50" s="118" t="s">
        <v>123</v>
      </c>
      <c r="K50" s="120">
        <v>337215408</v>
      </c>
      <c r="L50" s="115" t="s">
        <v>1148</v>
      </c>
      <c r="M50" s="116">
        <f t="shared" si="3"/>
        <v>1</v>
      </c>
      <c r="N50" s="115" t="s">
        <v>1151</v>
      </c>
      <c r="O50" s="115" t="s">
        <v>1148</v>
      </c>
      <c r="P50" s="78"/>
    </row>
    <row r="51" spans="1:16" s="6" customFormat="1" ht="24.75" customHeight="1" outlineLevel="1" x14ac:dyDescent="0.25">
      <c r="A51" s="139">
        <v>4</v>
      </c>
      <c r="B51" s="119" t="s">
        <v>2677</v>
      </c>
      <c r="C51" s="112" t="s">
        <v>32</v>
      </c>
      <c r="D51" s="118" t="s">
        <v>2682</v>
      </c>
      <c r="E51" s="173">
        <v>43134</v>
      </c>
      <c r="F51" s="173">
        <v>43403</v>
      </c>
      <c r="G51" s="156">
        <f t="shared" ref="G51:G107" si="4">IF(AND(E51&lt;&gt;"",F51&lt;&gt;""),((F51-E51)/30),"")</f>
        <v>8.9666666666666668</v>
      </c>
      <c r="H51" s="119" t="s">
        <v>2695</v>
      </c>
      <c r="I51" s="118" t="s">
        <v>711</v>
      </c>
      <c r="J51" s="118" t="s">
        <v>713</v>
      </c>
      <c r="K51" s="117">
        <v>29843480</v>
      </c>
      <c r="L51" s="115" t="s">
        <v>1148</v>
      </c>
      <c r="M51" s="116">
        <f t="shared" si="3"/>
        <v>1</v>
      </c>
      <c r="N51" s="115" t="s">
        <v>27</v>
      </c>
      <c r="O51" s="115" t="s">
        <v>26</v>
      </c>
      <c r="P51" s="78"/>
    </row>
    <row r="52" spans="1:16" s="7" customFormat="1" ht="24.75" customHeight="1" outlineLevel="1" x14ac:dyDescent="0.25">
      <c r="A52" s="140">
        <v>5</v>
      </c>
      <c r="B52" s="119" t="s">
        <v>2677</v>
      </c>
      <c r="C52" s="112" t="s">
        <v>32</v>
      </c>
      <c r="D52" s="118" t="s">
        <v>2683</v>
      </c>
      <c r="E52" s="118" t="s">
        <v>2684</v>
      </c>
      <c r="F52" s="118" t="s">
        <v>2685</v>
      </c>
      <c r="G52" s="156">
        <f t="shared" si="4"/>
        <v>8.9666666666666668</v>
      </c>
      <c r="H52" s="119" t="s">
        <v>2696</v>
      </c>
      <c r="I52" s="118" t="s">
        <v>711</v>
      </c>
      <c r="J52" s="118" t="s">
        <v>713</v>
      </c>
      <c r="K52" s="117">
        <v>28131510</v>
      </c>
      <c r="L52" s="115" t="s">
        <v>1148</v>
      </c>
      <c r="M52" s="116">
        <f t="shared" si="3"/>
        <v>1</v>
      </c>
      <c r="N52" s="115" t="s">
        <v>27</v>
      </c>
      <c r="O52" s="115" t="s">
        <v>26</v>
      </c>
      <c r="P52" s="79"/>
    </row>
    <row r="53" spans="1:16" s="7" customFormat="1" ht="24.75" customHeight="1" outlineLevel="1" x14ac:dyDescent="0.25">
      <c r="A53" s="140">
        <v>6</v>
      </c>
      <c r="B53" s="119" t="s">
        <v>2678</v>
      </c>
      <c r="C53" s="112" t="s">
        <v>31</v>
      </c>
      <c r="D53" s="118" t="s">
        <v>2686</v>
      </c>
      <c r="E53" s="118" t="s">
        <v>2687</v>
      </c>
      <c r="F53" s="118" t="s">
        <v>2688</v>
      </c>
      <c r="G53" s="156">
        <f t="shared" si="4"/>
        <v>6</v>
      </c>
      <c r="H53" s="119" t="s">
        <v>2697</v>
      </c>
      <c r="I53" s="118" t="s">
        <v>459</v>
      </c>
      <c r="J53" s="118" t="s">
        <v>466</v>
      </c>
      <c r="K53" s="117">
        <v>957453078</v>
      </c>
      <c r="L53" s="115" t="s">
        <v>26</v>
      </c>
      <c r="M53" s="116">
        <v>0.48</v>
      </c>
      <c r="N53" s="115" t="s">
        <v>27</v>
      </c>
      <c r="O53" s="115" t="s">
        <v>26</v>
      </c>
      <c r="P53" s="79"/>
    </row>
    <row r="54" spans="1:16" s="7" customFormat="1" ht="24.75" customHeight="1" outlineLevel="1" x14ac:dyDescent="0.25">
      <c r="A54" s="140">
        <v>7</v>
      </c>
      <c r="B54" s="119" t="s">
        <v>2677</v>
      </c>
      <c r="C54" s="112" t="s">
        <v>31</v>
      </c>
      <c r="D54" s="118" t="s">
        <v>2689</v>
      </c>
      <c r="E54" s="118" t="s">
        <v>2690</v>
      </c>
      <c r="F54" s="118" t="s">
        <v>2691</v>
      </c>
      <c r="G54" s="156">
        <f t="shared" si="4"/>
        <v>9</v>
      </c>
      <c r="H54" s="119" t="s">
        <v>2698</v>
      </c>
      <c r="I54" s="118" t="s">
        <v>711</v>
      </c>
      <c r="J54" s="118" t="s">
        <v>713</v>
      </c>
      <c r="K54" s="117">
        <v>25683650</v>
      </c>
      <c r="L54" s="115" t="s">
        <v>1148</v>
      </c>
      <c r="M54" s="116">
        <f t="shared" si="3"/>
        <v>1</v>
      </c>
      <c r="N54" s="115" t="s">
        <v>27</v>
      </c>
      <c r="O54" s="115" t="s">
        <v>26</v>
      </c>
      <c r="P54" s="79"/>
    </row>
    <row r="55" spans="1:16" s="7" customFormat="1" ht="24.75" customHeight="1" outlineLevel="1" x14ac:dyDescent="0.25">
      <c r="A55" s="140">
        <v>8</v>
      </c>
      <c r="B55" s="111"/>
      <c r="C55" s="112"/>
      <c r="D55" s="110"/>
      <c r="E55" s="141"/>
      <c r="F55" s="141"/>
      <c r="G55" s="156" t="str">
        <f t="shared" si="4"/>
        <v/>
      </c>
      <c r="H55" s="114"/>
      <c r="I55" s="113"/>
      <c r="J55" s="113"/>
      <c r="K55" s="117"/>
      <c r="L55" s="115"/>
      <c r="M55" s="116"/>
      <c r="N55" s="115"/>
      <c r="O55" s="115"/>
      <c r="P55" s="79"/>
    </row>
    <row r="56" spans="1:16" s="7" customFormat="1" ht="24.75" customHeight="1" outlineLevel="1" x14ac:dyDescent="0.25">
      <c r="A56" s="140">
        <v>9</v>
      </c>
      <c r="B56" s="111"/>
      <c r="C56" s="112"/>
      <c r="D56" s="110"/>
      <c r="E56" s="141"/>
      <c r="F56" s="141"/>
      <c r="G56" s="156" t="str">
        <f t="shared" si="4"/>
        <v/>
      </c>
      <c r="H56" s="114"/>
      <c r="I56" s="113"/>
      <c r="J56" s="113"/>
      <c r="K56" s="117"/>
      <c r="L56" s="115"/>
      <c r="M56" s="116"/>
      <c r="N56" s="115"/>
      <c r="O56" s="115"/>
      <c r="P56" s="79"/>
    </row>
    <row r="57" spans="1:16" s="7" customFormat="1" ht="24.75" customHeight="1" outlineLevel="1" x14ac:dyDescent="0.25">
      <c r="A57" s="140">
        <v>10</v>
      </c>
      <c r="B57" s="64"/>
      <c r="C57" s="65"/>
      <c r="D57" s="63"/>
      <c r="E57" s="141"/>
      <c r="F57" s="141"/>
      <c r="G57" s="156" t="str">
        <f t="shared" si="4"/>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6" t="str">
        <f t="shared" si="4"/>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6" t="str">
        <f t="shared" si="4"/>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6" t="str">
        <f t="shared" si="4"/>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6" t="str">
        <f t="shared" si="4"/>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6" t="str">
        <f t="shared" si="4"/>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4"/>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4"/>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4"/>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4"/>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4"/>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4"/>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4"/>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4"/>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4"/>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4"/>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4"/>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4"/>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4"/>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4"/>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4"/>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4"/>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4"/>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4"/>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4"/>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4"/>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4"/>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4"/>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4"/>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4"/>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4"/>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4"/>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4"/>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4"/>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4"/>
        <v/>
      </c>
      <c r="H91" s="119"/>
      <c r="I91" s="118"/>
      <c r="J91" s="118"/>
      <c r="K91" s="120"/>
      <c r="L91" s="121"/>
      <c r="M91" s="116"/>
      <c r="N91" s="121"/>
      <c r="O91" s="121"/>
      <c r="P91" s="79"/>
    </row>
    <row r="92" spans="1:16" s="7" customFormat="1" ht="24.75" customHeight="1" outlineLevel="1" x14ac:dyDescent="0.25">
      <c r="A92" s="139">
        <v>45</v>
      </c>
      <c r="B92" s="119"/>
      <c r="C92" s="121"/>
      <c r="D92" s="118"/>
      <c r="E92" s="141"/>
      <c r="F92" s="141"/>
      <c r="G92" s="156" t="str">
        <f t="shared" si="4"/>
        <v/>
      </c>
      <c r="H92" s="119"/>
      <c r="I92" s="118"/>
      <c r="J92" s="118"/>
      <c r="K92" s="120"/>
      <c r="L92" s="121"/>
      <c r="M92" s="116"/>
      <c r="N92" s="121"/>
      <c r="O92" s="121"/>
      <c r="P92" s="79"/>
    </row>
    <row r="93" spans="1:16" s="7" customFormat="1" ht="24.75" customHeight="1" outlineLevel="1" x14ac:dyDescent="0.25">
      <c r="A93" s="139">
        <v>46</v>
      </c>
      <c r="B93" s="119"/>
      <c r="C93" s="121"/>
      <c r="D93" s="118"/>
      <c r="E93" s="141"/>
      <c r="F93" s="141"/>
      <c r="G93" s="156" t="str">
        <f t="shared" si="4"/>
        <v/>
      </c>
      <c r="H93" s="119"/>
      <c r="I93" s="118"/>
      <c r="J93" s="118"/>
      <c r="K93" s="120"/>
      <c r="L93" s="121"/>
      <c r="M93" s="116"/>
      <c r="N93" s="121"/>
      <c r="O93" s="121"/>
      <c r="P93" s="79"/>
    </row>
    <row r="94" spans="1:16" s="7" customFormat="1" ht="24.75" customHeight="1" outlineLevel="1" x14ac:dyDescent="0.25">
      <c r="A94" s="139">
        <v>47</v>
      </c>
      <c r="B94" s="119"/>
      <c r="C94" s="121"/>
      <c r="D94" s="118"/>
      <c r="E94" s="141"/>
      <c r="F94" s="141"/>
      <c r="G94" s="156" t="str">
        <f t="shared" si="4"/>
        <v/>
      </c>
      <c r="H94" s="119"/>
      <c r="I94" s="118"/>
      <c r="J94" s="118"/>
      <c r="K94" s="120"/>
      <c r="L94" s="121"/>
      <c r="M94" s="116"/>
      <c r="N94" s="121"/>
      <c r="O94" s="121"/>
      <c r="P94" s="79"/>
    </row>
    <row r="95" spans="1:16" s="7" customFormat="1" ht="24.75" customHeight="1" outlineLevel="1" x14ac:dyDescent="0.25">
      <c r="A95" s="140">
        <v>48</v>
      </c>
      <c r="B95" s="119"/>
      <c r="C95" s="121"/>
      <c r="D95" s="118"/>
      <c r="E95" s="141"/>
      <c r="F95" s="141"/>
      <c r="G95" s="156" t="str">
        <f t="shared" si="4"/>
        <v/>
      </c>
      <c r="H95" s="119"/>
      <c r="I95" s="118"/>
      <c r="J95" s="118"/>
      <c r="K95" s="120"/>
      <c r="L95" s="121"/>
      <c r="M95" s="116"/>
      <c r="N95" s="121"/>
      <c r="O95" s="121"/>
      <c r="P95" s="79"/>
    </row>
    <row r="96" spans="1:16" s="7" customFormat="1" ht="24.75" customHeight="1" outlineLevel="1" x14ac:dyDescent="0.25">
      <c r="A96" s="140">
        <v>49</v>
      </c>
      <c r="B96" s="119"/>
      <c r="C96" s="121"/>
      <c r="D96" s="118"/>
      <c r="E96" s="141"/>
      <c r="F96" s="141"/>
      <c r="G96" s="156" t="str">
        <f t="shared" si="4"/>
        <v/>
      </c>
      <c r="H96" s="119"/>
      <c r="I96" s="118"/>
      <c r="J96" s="118"/>
      <c r="K96" s="120"/>
      <c r="L96" s="121"/>
      <c r="M96" s="116"/>
      <c r="N96" s="121"/>
      <c r="O96" s="121"/>
      <c r="P96" s="79"/>
    </row>
    <row r="97" spans="1:16" s="7" customFormat="1" ht="24.75" customHeight="1" outlineLevel="1" x14ac:dyDescent="0.25">
      <c r="A97" s="140">
        <v>50</v>
      </c>
      <c r="B97" s="119"/>
      <c r="C97" s="121"/>
      <c r="D97" s="118"/>
      <c r="E97" s="141"/>
      <c r="F97" s="141"/>
      <c r="G97" s="156" t="str">
        <f t="shared" si="4"/>
        <v/>
      </c>
      <c r="H97" s="119"/>
      <c r="I97" s="118"/>
      <c r="J97" s="118"/>
      <c r="K97" s="120"/>
      <c r="L97" s="121"/>
      <c r="M97" s="116"/>
      <c r="N97" s="121"/>
      <c r="O97" s="121"/>
      <c r="P97" s="79"/>
    </row>
    <row r="98" spans="1:16" s="7" customFormat="1" ht="24.75" customHeight="1" outlineLevel="1" x14ac:dyDescent="0.25">
      <c r="A98" s="140">
        <v>51</v>
      </c>
      <c r="B98" s="119"/>
      <c r="C98" s="121"/>
      <c r="D98" s="118"/>
      <c r="E98" s="141"/>
      <c r="F98" s="141"/>
      <c r="G98" s="156" t="str">
        <f t="shared" si="4"/>
        <v/>
      </c>
      <c r="H98" s="119"/>
      <c r="I98" s="118"/>
      <c r="J98" s="118"/>
      <c r="K98" s="120"/>
      <c r="L98" s="121"/>
      <c r="M98" s="116"/>
      <c r="N98" s="121"/>
      <c r="O98" s="121"/>
      <c r="P98" s="79"/>
    </row>
    <row r="99" spans="1:16" s="7" customFormat="1" ht="24.75" customHeight="1" outlineLevel="1" x14ac:dyDescent="0.25">
      <c r="A99" s="140">
        <v>52</v>
      </c>
      <c r="B99" s="119"/>
      <c r="C99" s="121"/>
      <c r="D99" s="118"/>
      <c r="E99" s="141"/>
      <c r="F99" s="141"/>
      <c r="G99" s="156" t="str">
        <f t="shared" si="4"/>
        <v/>
      </c>
      <c r="H99" s="119"/>
      <c r="I99" s="118"/>
      <c r="J99" s="118"/>
      <c r="K99" s="120"/>
      <c r="L99" s="121"/>
      <c r="M99" s="116"/>
      <c r="N99" s="121"/>
      <c r="O99" s="121"/>
      <c r="P99" s="79"/>
    </row>
    <row r="100" spans="1:16" s="7" customFormat="1" ht="24.75" customHeight="1" outlineLevel="1" x14ac:dyDescent="0.25">
      <c r="A100" s="140">
        <v>53</v>
      </c>
      <c r="B100" s="119"/>
      <c r="C100" s="121"/>
      <c r="D100" s="118"/>
      <c r="E100" s="141"/>
      <c r="F100" s="141"/>
      <c r="G100" s="156" t="str">
        <f t="shared" si="4"/>
        <v/>
      </c>
      <c r="H100" s="119"/>
      <c r="I100" s="118"/>
      <c r="J100" s="118"/>
      <c r="K100" s="120"/>
      <c r="L100" s="121"/>
      <c r="M100" s="116"/>
      <c r="N100" s="121"/>
      <c r="O100" s="121"/>
      <c r="P100" s="79"/>
    </row>
    <row r="101" spans="1:16" s="7" customFormat="1" ht="24.75" customHeight="1" outlineLevel="1" x14ac:dyDescent="0.25">
      <c r="A101" s="140">
        <v>54</v>
      </c>
      <c r="B101" s="119"/>
      <c r="C101" s="121"/>
      <c r="D101" s="118"/>
      <c r="E101" s="141"/>
      <c r="F101" s="141"/>
      <c r="G101" s="156" t="str">
        <f t="shared" si="4"/>
        <v/>
      </c>
      <c r="H101" s="119"/>
      <c r="I101" s="118"/>
      <c r="J101" s="118"/>
      <c r="K101" s="120"/>
      <c r="L101" s="121"/>
      <c r="M101" s="116"/>
      <c r="N101" s="121"/>
      <c r="O101" s="121"/>
      <c r="P101" s="79"/>
    </row>
    <row r="102" spans="1:16" s="7" customFormat="1" ht="24.75" customHeight="1" outlineLevel="1" x14ac:dyDescent="0.25">
      <c r="A102" s="140">
        <v>55</v>
      </c>
      <c r="B102" s="119"/>
      <c r="C102" s="121"/>
      <c r="D102" s="118"/>
      <c r="E102" s="141"/>
      <c r="F102" s="141"/>
      <c r="G102" s="156" t="str">
        <f t="shared" si="4"/>
        <v/>
      </c>
      <c r="H102" s="119"/>
      <c r="I102" s="118"/>
      <c r="J102" s="118"/>
      <c r="K102" s="120"/>
      <c r="L102" s="121"/>
      <c r="M102" s="116"/>
      <c r="N102" s="121"/>
      <c r="O102" s="121"/>
      <c r="P102" s="79"/>
    </row>
    <row r="103" spans="1:16" s="7" customFormat="1" ht="24.75" customHeight="1" outlineLevel="1" x14ac:dyDescent="0.25">
      <c r="A103" s="140">
        <v>56</v>
      </c>
      <c r="B103" s="119"/>
      <c r="C103" s="121"/>
      <c r="D103" s="118"/>
      <c r="E103" s="141"/>
      <c r="F103" s="141"/>
      <c r="G103" s="156" t="str">
        <f t="shared" si="4"/>
        <v/>
      </c>
      <c r="H103" s="119"/>
      <c r="I103" s="118"/>
      <c r="J103" s="118"/>
      <c r="K103" s="120"/>
      <c r="L103" s="121"/>
      <c r="M103" s="116"/>
      <c r="N103" s="121"/>
      <c r="O103" s="121"/>
      <c r="P103" s="79"/>
    </row>
    <row r="104" spans="1:16" s="7" customFormat="1" ht="24.75" customHeight="1" outlineLevel="1" x14ac:dyDescent="0.25">
      <c r="A104" s="140">
        <v>57</v>
      </c>
      <c r="B104" s="119"/>
      <c r="C104" s="121"/>
      <c r="D104" s="118"/>
      <c r="E104" s="141"/>
      <c r="F104" s="141"/>
      <c r="G104" s="156" t="str">
        <f t="shared" si="4"/>
        <v/>
      </c>
      <c r="H104" s="119"/>
      <c r="I104" s="118"/>
      <c r="J104" s="118"/>
      <c r="K104" s="120"/>
      <c r="L104" s="121"/>
      <c r="M104" s="116"/>
      <c r="N104" s="121"/>
      <c r="O104" s="121"/>
      <c r="P104" s="79"/>
    </row>
    <row r="105" spans="1:16" s="7" customFormat="1" ht="24.75" customHeight="1" outlineLevel="1" x14ac:dyDescent="0.25">
      <c r="A105" s="140">
        <v>58</v>
      </c>
      <c r="B105" s="119"/>
      <c r="C105" s="121"/>
      <c r="D105" s="118"/>
      <c r="E105" s="141"/>
      <c r="F105" s="141"/>
      <c r="G105" s="156" t="str">
        <f t="shared" si="4"/>
        <v/>
      </c>
      <c r="H105" s="119"/>
      <c r="I105" s="118"/>
      <c r="J105" s="118"/>
      <c r="K105" s="120"/>
      <c r="L105" s="121"/>
      <c r="M105" s="116"/>
      <c r="N105" s="121"/>
      <c r="O105" s="121"/>
      <c r="P105" s="79"/>
    </row>
    <row r="106" spans="1:16" s="7" customFormat="1" ht="24.75" customHeight="1" outlineLevel="1" x14ac:dyDescent="0.25">
      <c r="A106" s="140">
        <v>59</v>
      </c>
      <c r="B106" s="64"/>
      <c r="C106" s="65"/>
      <c r="D106" s="63"/>
      <c r="E106" s="141"/>
      <c r="F106" s="141"/>
      <c r="G106" s="156" t="str">
        <f t="shared" si="4"/>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8" t="s">
        <v>2679</v>
      </c>
      <c r="E114" s="173">
        <v>43922</v>
      </c>
      <c r="F114" s="173">
        <v>44165</v>
      </c>
      <c r="G114" s="156">
        <f>IF(AND(E114&lt;&gt;"",F114&lt;&gt;""),((F114-E114)/30),"")</f>
        <v>8.1</v>
      </c>
      <c r="H114" s="119" t="s">
        <v>2692</v>
      </c>
      <c r="I114" s="118" t="s">
        <v>1154</v>
      </c>
      <c r="J114" s="118" t="s">
        <v>706</v>
      </c>
      <c r="K114" s="120">
        <v>4471920652</v>
      </c>
      <c r="L114" s="100">
        <f>+IF(AND(K114&gt;0,O114="Ejecución"),(K114/877802)*Tabla28[[#This Row],[% participación]],IF(AND(K114&gt;0,O114&lt;&gt;"Ejecución"),"-",""))</f>
        <v>5094.4525667519556</v>
      </c>
      <c r="M114" s="121" t="s">
        <v>1148</v>
      </c>
      <c r="N114" s="169">
        <f>+IF(M118="No",1,IF(M118="Si","Ingrese %",""))</f>
        <v>1</v>
      </c>
      <c r="O114" s="158" t="s">
        <v>1150</v>
      </c>
      <c r="P114" s="78"/>
    </row>
    <row r="115" spans="1:16" s="6" customFormat="1" ht="24.75" customHeight="1" x14ac:dyDescent="0.25">
      <c r="A115" s="139">
        <v>2</v>
      </c>
      <c r="B115" s="157" t="s">
        <v>2665</v>
      </c>
      <c r="C115" s="159" t="s">
        <v>31</v>
      </c>
      <c r="D115" s="118" t="s">
        <v>2680</v>
      </c>
      <c r="E115" s="173">
        <v>43883</v>
      </c>
      <c r="F115" s="173">
        <v>44165</v>
      </c>
      <c r="G115" s="156">
        <f t="shared" ref="G115:G116" si="5">IF(AND(E115&lt;&gt;"",F115&lt;&gt;""),((F115-E115)/30),"")</f>
        <v>9.4</v>
      </c>
      <c r="H115" s="174" t="s">
        <v>2693</v>
      </c>
      <c r="I115" s="118" t="s">
        <v>163</v>
      </c>
      <c r="J115" s="118" t="s">
        <v>180</v>
      </c>
      <c r="K115" s="120">
        <v>1274808727</v>
      </c>
      <c r="L115" s="100">
        <f>+IF(AND(K115&gt;0,O115="Ejecución"),(K115/877802)*Tabla28[[#This Row],[% participación]],IF(AND(K115&gt;0,O115&lt;&gt;"Ejecución"),"-",""))</f>
        <v>1452.273664220405</v>
      </c>
      <c r="M115" s="65" t="s">
        <v>1148</v>
      </c>
      <c r="N115" s="169">
        <f>+IF(M118="No",1,IF(M118="Si","Ingrese %",""))</f>
        <v>1</v>
      </c>
      <c r="O115" s="158" t="s">
        <v>1150</v>
      </c>
      <c r="P115" s="78"/>
    </row>
    <row r="116" spans="1:16" s="6" customFormat="1" ht="24.75" customHeight="1" x14ac:dyDescent="0.25">
      <c r="A116" s="139">
        <v>3</v>
      </c>
      <c r="B116" s="157" t="s">
        <v>2665</v>
      </c>
      <c r="C116" s="159" t="s">
        <v>31</v>
      </c>
      <c r="D116" s="118" t="s">
        <v>2681</v>
      </c>
      <c r="E116" s="173">
        <v>43885</v>
      </c>
      <c r="F116" s="173">
        <v>44165</v>
      </c>
      <c r="G116" s="156">
        <f t="shared" si="5"/>
        <v>9.3333333333333339</v>
      </c>
      <c r="H116" s="119" t="s">
        <v>2694</v>
      </c>
      <c r="I116" s="118" t="s">
        <v>163</v>
      </c>
      <c r="J116" s="118" t="s">
        <v>123</v>
      </c>
      <c r="K116" s="120">
        <v>337215408</v>
      </c>
      <c r="L116" s="100">
        <f>+IF(AND(K116&gt;0,O116="Ejecución"),(K116/877802)*Tabla28[[#This Row],[% participación]],IF(AND(K116&gt;0,O116&lt;&gt;"Ejecución"),"-",""))</f>
        <v>384.15885131271062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118" t="s">
        <v>2699</v>
      </c>
      <c r="E117" s="173">
        <v>44172</v>
      </c>
      <c r="F117" s="173">
        <v>44773</v>
      </c>
      <c r="G117" s="156">
        <f t="shared" ref="G117:G159" si="6">IF(AND(E117&lt;&gt;"",F117&lt;&gt;""),((F117-E117)/30),"")</f>
        <v>20.033333333333335</v>
      </c>
      <c r="H117" s="119" t="s">
        <v>2702</v>
      </c>
      <c r="I117" s="118" t="s">
        <v>220</v>
      </c>
      <c r="J117" s="118" t="s">
        <v>490</v>
      </c>
      <c r="K117" s="68">
        <v>5564430089</v>
      </c>
      <c r="L117" s="100">
        <f>+IF(AND(K117&gt;0,O117="Ejecución"),(K117/877802)*Tabla28[[#This Row],[% participación]],IF(AND(K117&gt;0,O117&lt;&gt;"Ejecución"),"-",""))</f>
        <v>6339.0492263631204</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118" t="s">
        <v>2700</v>
      </c>
      <c r="E118" s="173">
        <v>44172</v>
      </c>
      <c r="F118" s="173">
        <v>44773</v>
      </c>
      <c r="G118" s="156">
        <f t="shared" si="6"/>
        <v>20.033333333333335</v>
      </c>
      <c r="H118" s="119" t="s">
        <v>2703</v>
      </c>
      <c r="I118" s="118" t="s">
        <v>220</v>
      </c>
      <c r="J118" s="118" t="s">
        <v>490</v>
      </c>
      <c r="K118" s="68">
        <v>8759739108</v>
      </c>
      <c r="L118" s="100">
        <f>+IF(AND(K118&gt;0,O118="Ejecución"),(K118/877802)*Tabla28[[#This Row],[% participación]],IF(AND(K118&gt;0,O118&lt;&gt;"Ejecución"),"-",""))</f>
        <v>9979.1742420272458</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118" t="s">
        <v>2701</v>
      </c>
      <c r="E119" s="173">
        <v>44176</v>
      </c>
      <c r="F119" s="173">
        <v>44773</v>
      </c>
      <c r="G119" s="156">
        <f t="shared" si="6"/>
        <v>19.899999999999999</v>
      </c>
      <c r="H119" s="119" t="s">
        <v>2702</v>
      </c>
      <c r="I119" s="118" t="s">
        <v>1154</v>
      </c>
      <c r="J119" s="118" t="s">
        <v>703</v>
      </c>
      <c r="K119" s="68">
        <v>921686655</v>
      </c>
      <c r="L119" s="100">
        <f>+IF(AND(K119&gt;0,O119="Ejecución"),(K119/877802)*Tabla28[[#This Row],[% participación]],IF(AND(K119&gt;0,O119&lt;&gt;"Ejecución"),"-",""))</f>
        <v>1049.9937970066142</v>
      </c>
      <c r="M119" s="65" t="s">
        <v>1148</v>
      </c>
      <c r="N119" s="169">
        <f t="shared" si="7"/>
        <v>1</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84235890.629999995</v>
      </c>
      <c r="F185" s="92"/>
      <c r="G185" s="93"/>
      <c r="H185" s="88"/>
      <c r="I185" s="90" t="s">
        <v>2627</v>
      </c>
      <c r="J185" s="162">
        <f>+SUM(M179:M183)</f>
        <v>0.02</v>
      </c>
      <c r="K185" s="235" t="s">
        <v>2628</v>
      </c>
      <c r="L185" s="235"/>
      <c r="M185" s="94">
        <f>+J185*(SUM(K20:K35))</f>
        <v>56157260.420000002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4" t="s">
        <v>2636</v>
      </c>
      <c r="C192" s="194"/>
      <c r="E192" s="5" t="s">
        <v>20</v>
      </c>
      <c r="H192" s="26" t="s">
        <v>24</v>
      </c>
      <c r="J192" s="5" t="s">
        <v>2637</v>
      </c>
      <c r="K192" s="5"/>
      <c r="M192" s="5"/>
      <c r="N192" s="5"/>
      <c r="O192" s="8"/>
      <c r="Q192" s="150"/>
      <c r="R192" s="151"/>
      <c r="S192" s="151"/>
      <c r="T192" s="150"/>
    </row>
    <row r="193" spans="1:18" x14ac:dyDescent="0.25">
      <c r="A193" s="9"/>
      <c r="C193" s="123">
        <v>41964</v>
      </c>
      <c r="D193" s="5"/>
      <c r="E193" s="122">
        <v>3005</v>
      </c>
      <c r="F193" s="5"/>
      <c r="G193" s="5"/>
      <c r="H193" s="143" t="s">
        <v>2704</v>
      </c>
      <c r="J193" s="5"/>
      <c r="K193" s="123">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2705</v>
      </c>
      <c r="J211" s="27" t="s">
        <v>2622</v>
      </c>
      <c r="K211" s="144" t="s">
        <v>2707</v>
      </c>
      <c r="L211" s="21"/>
      <c r="M211" s="21"/>
      <c r="N211" s="21"/>
      <c r="O211" s="8"/>
    </row>
    <row r="212" spans="1:15" x14ac:dyDescent="0.25">
      <c r="A212" s="9"/>
      <c r="B212" s="27" t="s">
        <v>2619</v>
      </c>
      <c r="C212" s="143" t="s">
        <v>2704</v>
      </c>
      <c r="D212" s="21"/>
      <c r="G212" s="27" t="s">
        <v>2621</v>
      </c>
      <c r="H212" s="144" t="s">
        <v>2706</v>
      </c>
      <c r="J212" s="27" t="s">
        <v>2623</v>
      </c>
      <c r="K212" s="143"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2020-12-29T08:27:50Z</cp:lastPrinted>
  <dcterms:created xsi:type="dcterms:W3CDTF">2020-10-14T21:57:42Z</dcterms:created>
  <dcterms:modified xsi:type="dcterms:W3CDTF">2020-12-29T20:35:16Z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