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39_800161338\"/>
    </mc:Choice>
  </mc:AlternateContent>
  <xr:revisionPtr revIDLastSave="0" documentId="13_ncr:1_{AA06C1D7-50F9-4C63-8ACA-C5E3CC3E6C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<sst xmlns="http://schemas.openxmlformats.org/spreadsheetml/2006/main" count="3215" uniqueCount="2738">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</sst>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20" t="s">
        <v>8</v>
      </c>
      <c r="M15" s="220"/>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239"/>
      <c r="I20" s="142" t="s">
        <v>208</v>
      </c>
      <c r="J20" s="143" t="s">
        <v>237</v>
      </c>
      <c r="K20" s="144">
        <v>1319456178</v>
      </c>
      <c r="L20" s="145">
        <v>44235</v>
      </c>
      <c r="M20" s="145">
        <v>44561</v>
      </c>
      <c r="N20" s="129">
        <f>+(M20-L20)/30</f>
        <v>10.866666666666667</v>
      </c>
      <c r="O20" s="132"/>
      <c r="U20" s="128"/>
      <c r="V20" s="105">
        <f ca="1">NOW()</f>
        <v>44191.673195833333</v>
      </c>
      <c r="W20" s="105">
        <f ca="1">NOW()</f>
        <v>44191.673195833333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234" t="str">
        <f>VLOOKUP(B20,EAS!A2:B1439,2,0)</f>
        <v>CORPORACION EDUCATIVA LOS ANGELES</v>
      </c>
      <c r="C38" s="234"/>
      <c r="D38" s="234"/>
      <c r="E38" s="234"/>
      <c r="F38" s="234"/>
      <c r="G38" s="5"/>
      <c r="H38" s="126"/>
      <c r="I38" s="243" t="s">
        <v>7</v>
      </c>
      <c r="J38" s="243"/>
      <c r="K38" s="243"/>
      <c r="L38" s="243"/>
      <c r="M38" s="243"/>
      <c r="N38" s="243"/>
      <c r="O38" s="127"/>
    </row>
    <row r="39" spans="1:16" ht="42.95" customHeight="1" thickBot="1" x14ac:dyDescent="0.3">
      <c r="A39" s="10"/>
      <c r="B39" s="11"/>
      <c r="C39" s="11"/>
      <c r="D39" s="11"/>
      <c r="E39" s="11"/>
      <c r="F39" s="11"/>
      <c r="G39" s="11"/>
      <c r="H39" s="10"/>
      <c r="I39" s="229" t="s">
        <v>2731</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25" x14ac:dyDescent="0.25">
      <c r="A179" s="9"/>
      <c r="B179" s="187" t="s">
        <v>2669</v>
      </c>
      <c r="C179" s="187"/>
      <c r="D179" s="187"/>
      <c r="E179" s="164">
        <v>0.02</v>
      </c>
      <c r="F179" s="163">
        <v>0.01</v>
      </c>
      <c r="G179" s="158">
        <f>IF(F179&gt;0,SUM(E179+F179),"")</f>
        <v>0.03</v>
      </c>
      <c r="H179" s="5"/>
      <c r="I179" s="187" t="s">
        <v>2671</v>
      </c>
      <c r="J179" s="187"/>
      <c r="K179" s="187"/>
      <c r="L179" s="187"/>
      <c r="M179" s="165"/>
      <c r="O179" s="8"/>
      <c r="Q179" s="19"/>
      <c r="R179" s="152" t="str">
        <f>IF(M179&gt;0,SUM(L179+M179),"")</f>
        <v/>
      </c>
      <c r="T179" s="19"/>
      <c r="U179" s="233" t="s">
        <v>1166</v>
      </c>
      <c r="V179" s="233"/>
      <c r="W179" s="233"/>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39583685.339999996</v>
      </c>
      <c r="F185" s="92"/>
      <c r="G185" s="93"/>
      <c r="H185" s="88"/>
      <c r="I185" s="90" t="s">
        <v>2627</v>
      </c>
      <c r="J185" s="159">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1" t="s">
        <v>2636</v>
      </c>
      <c r="C192" s="191"/>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