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ASESORIAS EN SISTEMAS\ONG\Convocatoria Contratacion 2020\Invitaciones Contratos Integrales Diciembre 2020\INVITACIONES 3 PDF\CORFAMAG MAGDALENA\2021-47-10001249_819004113 PLATO TENE\"/>
    </mc:Choice>
  </mc:AlternateContent>
  <xr:revisionPtr revIDLastSave="0" documentId="13_ncr:1_{DE9F8D35-F9BA-4459-9507-8BA154F72E3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0" i="12" l="1"/>
  <c r="K19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<sst xmlns="http://schemas.openxmlformats.org/spreadsheetml/2006/main" count="3517" uniqueCount="2741">
  <si>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</si>
  <si>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</si>
  <si>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</si>
  <si>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</si>
  <si>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</si>
  <si>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</si>
  <si>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</si>
  <si>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</si>
  <si>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</si>
  <si>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</si>
  <si>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</si>
  <si>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</si>
  <si>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</si>
  <si>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</si>
  <si>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</si>
  <si>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</si>
  <si>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</si>
  <si>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</si>
  <si>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</si>
  <si>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</si>
  <si>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</si>
  <si>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</si>
  <si>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</si>
  <si>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</si>
  <si>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</si>
  <si>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</si>
  <si>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</si>
  <si>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</si>
  <si>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</si>
  <si>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</si>
  <si>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</si>
  <si>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</si>
  <si>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</si>
  <si>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</si>
  <si>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</si>
  <si>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</si>
  <si>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</si>
  <si>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</si>
  <si>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</si>
  <si>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</si>
  <si>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</si>
  <si>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</si>
  <si>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</si>
  <si>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</si>
  <si>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</si>
  <si>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</si>
  <si>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</si>
  <si>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</si>
  <si>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</si>
  <si>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</si>
  <si>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</si>
  <si>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</si>
  <si>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</si>
  <si>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</si>
  <si>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</si>
  <si>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</si>
  <si>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</si>
  <si>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</si>
  <si>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</si>
  <si>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</si>
  <si>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</si>
  <si>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</si>
  <si>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</si>
  <si>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</si>
  <si>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</si>
  <si>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</si>
  <si>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</si>
  <si>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</si>
  <si>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</si>
  <si>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</si>
  <si>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</si>
  <si>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</si>
  <si>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</si>
  <si>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</si>
  <si>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</si>
  <si>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</si>
  <si>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</si>
  <si>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</si>
  <si>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</si>
  <si>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</si>
  <si>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</si>
  <si>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</si>
  <si>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</si>
  <si>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</si>
  <si>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</si>
  <si>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</si>
  <si>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</si>
  <si>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</si>
  <si>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</si>
  <si>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</si>
  <si>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</si>
  <si>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</si>
  <si>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</si>
  <si>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</si>
  <si>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</si>
  <si>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</si>
  <si>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</si>
  <si>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</si>
  <si>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</si>
  <si>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</si>
  <si>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</si>
  <si>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</si>
  <si>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</si>
  <si>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</si>
  <si>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</si>
  <si>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</si>
  <si>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</si>
  <si>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</si>
  <si>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</si>
  <si>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</si>
  <si>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</si>
  <si>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</si>
  <si>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</si>
  <si>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</si>
  <si>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</si>
  <si>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</si>
  <si>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</si>
  <si>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</si>
  <si>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</si>
  <si>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</si>
  <si>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</si>
  <si>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</si>
  <si>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</si>
  <si>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</si>
  <si>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</si>
  <si>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</si>
  <si>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</si>
  <si>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</si>
  <si>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</si>
  <si>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</si>
  <si>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</si>
  <si>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</si>
  <si>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</si>
  <si>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</si>
  <si>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</si>
  <si>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</si>
  <si>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</si>
  <si>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</si>
  <si>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</si>
  <si>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</si>
  <si>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</si>
  <si>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</si>
  <si>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</si>
  <si>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</si>
  <si>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</si>
  <si>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</si>
  <si>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</si>
  <si>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</si>
  <si>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</si>
  <si>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</si>
  <si>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</si>
  <si>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</si>
  <si>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</si>
  <si>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</si>
  <si>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</si>
  <si>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</si>
  <si>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</si>
  <si>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</si>
  <si>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</si>
  <si>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</si>
  <si>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</si>
  <si>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</si>
  <si>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</si>
  <si>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</si>
  <si>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</si>
  <si>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</si>
  <si>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</si>
  <si>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</si>
  <si>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</si>
  <si>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</si>
  <si>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</si>
  <si>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</si>
  <si>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</si>
  <si>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</si>
  <si>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</si>
  <si>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</si>
  <si>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</si>
  <si>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</si>
  <si>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</si>
  <si>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</si>
  <si>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</si>
  <si>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</si>
  <si>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</si>
  <si>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</si>
  <si>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</si>
  <si>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</si>
  <si>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</si>
  <si>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</si>
  <si>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</si>
  <si>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</si>
  <si>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</si>
  <si>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</si>
  <si>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</si>
  <si>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</si>
  <si>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</si>
  <si>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</si>
  <si>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</si>
  <si>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</si>
  <si>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</si>
  <si>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</si>
  <si>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</si>
  <si>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</si>
  <si>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</si>
  <si>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</si>
  <si>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</si>
  <si>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</si>
  <si>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</si>
  <si>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</si>
  <si>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</si>
  <si>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</si>
  <si>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</si>
  <si>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</si>
  <si>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</si>
  <si>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</si>
  <si>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</si>
  <si>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</si>
  <si>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</si>
  <si>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</si>
  <si>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</si>
  <si>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</si>
  <si>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</si>
  <si>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</si>
  <si>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</si>
  <si>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</si>
  <si>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</si>
  <si>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</si>
  <si>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</si>
  <si>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</si>
  <si>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</si>
  <si>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</si>
  <si>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</si>
  <si>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</si>
  <si>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</si>
  <si>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</si>
  <si>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</si>
  <si>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</si>
  <si>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</si>
  <si>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</si>
  <si>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</si>
  <si>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</si>
  <si>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</si>
  <si>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</si>
  <si>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</si>
  <si>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</si>
  <si>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</si>
  <si>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</si>
  <si>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</si>
  <si>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</si>
  <si>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</si>
  <si>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</si>
  <si>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</si>
  <si>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</si>
  <si>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</si>
  <si>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</si>
  <si>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</si>
  <si>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</si>
  <si>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</si>
  <si>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</si>
  <si>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</si>
  <si>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</si>
  <si>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</si>
  <si>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</si>
  <si>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</si>
  <si>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</si>
  <si>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</si>
  <si>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</si>
  <si>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</si>
  <si>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</si>
  <si>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</si>
  <si>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</si>
  <si>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</si>
  <si>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</si>
  <si>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</si>
  <si>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</si>
  <si>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</si>
  <si>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</si>
  <si>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</si>
  <si>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</si>
  <si>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</si>
  <si>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</si>
  <si>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</si>
  <si>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</si>
  <si>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</si>
  <si>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</si>
  <si>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</si>
  <si>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</si>
  <si>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</si>
  <si>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</si>
  <si>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</si>
  <si>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</si>
  <si>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</si>
  <si>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</si>
  <si>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</si>
  <si>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</si>
  <si>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</si>
  <si>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</si>
  <si>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</si>
  <si>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</si>
  <si>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</si>
  <si>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</si>
  <si>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</si>
  <si>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</si>
  <si>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</si>
  <si>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</si>
  <si>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</si>
  <si>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</si>
  <si>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</si>
  <si>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</si>
  <si>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</si>
  <si>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</si>
  <si>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</si>
  <si>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</si>
  <si>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</si>
  <si>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</si>
  <si>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</si>
  <si>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</si>
  <si>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</si>
  <si>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</si>
  <si>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</si>
  <si>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</si>
  <si>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</si>
  <si>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</si>
  <si>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</si>
  <si>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</si>
  <si>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</si>
  <si>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</si>
  <si>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</si>
  <si>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</si>
  <si>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</si>
  <si>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</si>
  <si>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</si>
  <si>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</si>
  <si>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</si>
  <si>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</si>
  <si>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</si>
  <si>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</si>
  <si>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</si>
  <si>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</si>
  <si>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</si>
  <si>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</si>
  <si>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</si>
  <si>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</si>
  <si>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</si>
  <si>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</si>
  <si>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</si>
  <si>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</si>
  <si>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</si>
  <si>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</si>
  <si>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</si>
  <si>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</si>
  <si>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</si>
  <si>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</si>
  <si>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</si>
  <si>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</si>
  <si>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</si>
  <si>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</si>
  <si>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</si>
  <si>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</si>
  <si>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</si>
  <si>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</si>
  <si>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</si>
  <si>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</si>
  <si>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</si>
  <si>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</si>
  <si>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</si>
  <si>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</si>
  <si>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</si>
  <si>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</si>
  <si>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</si>
  <si>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</si>
  <si>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</si>
  <si>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</si>
  <si>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</si>
  <si>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</si>
  <si>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</si>
  <si>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</si>
  <si>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</si>
  <si>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</si>
  <si>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</si>
  <si>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</si>
  <si>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</si>
  <si>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</si>
  <si>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</si>
  <si>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</si>
  <si>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</si>
  <si>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</si>
  <si>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</si>
  <si>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</si>
  <si>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</si>
  <si>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</si>
  <si>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</si>
  <si>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</si>
  <si>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</si>
  <si>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</si>
  <si>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</si>
  <si>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</si>
  <si>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</si>
  <si>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</si>
  <si>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</si>
  <si>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</si>
  <si>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</si>
  <si>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</si>
  <si>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</si>
  <si>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</si>
  <si>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</si>
  <si>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</si>
  <si>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</si>
  <si>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</si>
  <si>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</si>
  <si>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</si>
  <si>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</si>
  <si>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</si>
  <si>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</si>
  <si>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</si>
  <si>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</si>
  <si>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</si>
  <si>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</si>
  <si>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</si>
  <si>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</si>
  <si>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</si>
  <si>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</si>
  <si>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</si>
  <si>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</si>
  <si>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</si>
  <si>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</si>
  <si>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</si>
  <si>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</si>
  <si>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</si>
  <si>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</si>
  <si>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</si>
  <si>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</si>
  <si>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</si>
  <si>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</si>
  <si>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</si>
  <si>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</si>
  <si>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</si>
  <si>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</si>
  <si>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</si>
  <si>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</si>
  <si>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</si>
  <si>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</si>
  <si>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</si>
  <si>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</si>
  <si>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</si>
  <si>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</si>
  <si>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</si>
  <si>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</si>
  <si>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</si>
  <si>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</si>
  <si>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</si>
  <si>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</si>
  <si>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</si>
  <si>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</si>
  <si>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</si>
  <si>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</si>
  <si>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</si>
  <si>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</si>
  <si>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</si>
  <si>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</si>
  <si>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</si>
  <si>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</si>
  <si>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</si>
  <si>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</si>
  <si>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</si>
  <si>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</si>
  <si>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</si>
  <si>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</si>
  <si>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</si>
  <si>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</si>
  <si>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</si>
  <si>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</si>
  <si>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</si>
  <si>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</si>
  <si>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</si>
  <si>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</si>
  <si>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</si>
  <si>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</si>
  <si>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</si>
  <si>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</si>
  <si>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</si>
  <si>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</si>
  <si>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</si>
  <si>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</si>
  <si>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</si>
  <si>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</si>
  <si>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</si>
  <si>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</si>
  <si>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</si>
  <si>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</si>
  <si>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</si>
  <si>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</si>
  <si>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</si>
  <si>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</si>
  <si>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</si>
  <si>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</si>
  <si>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</si>
  <si>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</si>
  <si>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</si>
  <si>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</si>
  <si>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</si>
  <si>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</si>
  <si>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</si>
  <si>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</si>
  <si>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</si>
  <si>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</si>
  <si>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</si>
  <si>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</si>
  <si>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</si>
  <si>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</si>
  <si>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</si>
  <si>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</si>
  <si>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</si>
  <si>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</si>
  <si>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</si>
  <si>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</si>
  <si>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</si>
  <si>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</si>
  <si>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</si>
  <si>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</si>
  <si>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</si>
  <si>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</si>
  <si>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</si>
  <si>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</si>
  <si>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</si>
  <si>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</si>
  <si>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</si>
  <si>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</si>
  <si>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</si>
  <si>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</si>
  <si>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</si>
  <si>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</si>
  <si>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</si>
  <si>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</si>
  <si>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</si>
  <si>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</si>
  <si>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</si>
  <si>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</si>
  <si>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</si>
  <si>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</si>
  <si>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</si>
  <si>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</si>
  <si>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</si>
  <si>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</si>
  <si>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</si>
  <si>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</si>
  <si>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</si>
  <si>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</si>
  <si>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</si>
  <si>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</si>
  <si>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</si>
  <si>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</si>
  <si>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</si>
  <si>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</si>
  <si>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</si>
  <si>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</si>
  <si>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</si>
  <si>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</si>
  <si>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</si>
  <si>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</si>
  <si>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</si>
  <si>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</si>
  <si>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</si>
  <si>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</si>
  <si>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</si>
  <si>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</si>
  <si>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</si>
  <si>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</si>
  <si>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</si>
  <si>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</si>
  <si>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</si>
  <si>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</si>
  <si>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</si>
  <si>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</si>
  <si>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</si>
  <si>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</si>
  <si>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</si>
  <si>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</si>
  <si>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</si>
  <si>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</si>
  <si>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</si>
  <si>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</si>
  <si>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</si>
  <si>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</si>
  <si>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</si>
  <si>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</si>
  <si>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</si>
  <si>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</si>
  <si>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</si>
  <si>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</si>
  <si>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</si>
  <si>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</si>
  <si>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</si>
  <si>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</si>
  <si>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</si>
  <si>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</si>
  <si>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</si>
  <si>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</si>
  <si>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</si>
  <si>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</si>
  <si>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</si>
  <si>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</si>
  <si>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</si>
  <si>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</si>
  <si>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</si>
  <si>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</si>
  <si>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</si>
  <si>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</si>
  <si>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</si>
  <si>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</si>
  <si>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</si>
  <si>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</si>
  <si>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</si>
  <si>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</si>
  <si>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</si>
  <si>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</si>
  <si>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</si>
  <si>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</si>
  <si>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</si>
  <si>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</si>
  <si>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</si>
  <si>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</si>
  <si>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</si>
  <si>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</si>
  <si>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</si>
  <si>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</si>
  <si>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</si>
  <si>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</si>
  <si>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</si>
  <si>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</si>
  <si>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</si>
  <si>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</si>
  <si>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</si>
  <si>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</si>
  <si>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</si>
  <si>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</si>
  <si>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</si>
  <si>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</si>
  <si>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</si>
  <si>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</si>
  <si>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</si>
  <si>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</si>
  <si>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</si>
  <si>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</si>
  <si>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</si>
  <si>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</si>
  <si>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</si>
  <si>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</si>
  <si>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</si>
  <si>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</si>
  <si>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</si>
  <si>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</si>
  <si>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</si>
  <si>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</si>
  <si>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</si>
  <si>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</si>
  <si>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</si>
  <si>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</si>
  <si>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</si>
  <si>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</si>
  <si>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</si>
  <si>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</si>
  <si>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</si>
  <si>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</si>
  <si>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</si>
  <si>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</si>
  <si>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</si>
  <si>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</si>
  <si>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</si>
  <si>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</si>
  <si>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</si>
  <si>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</si>
  <si>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</si>
  <si>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</si>
  <si>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</si>
  <si>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</si>
  <si>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</si>
  <si>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</si>
  <si>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</si>
  <si>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</si>
  <si>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</si>
  <si>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</si>
  <si>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</si>
  <si>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</si>
  <si>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</si>
  <si>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</si>
  <si>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</si>
  <si>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</si>
  <si>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</si>
  <si>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</si>
  <si>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</si>
  <si>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</si>
  <si>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</si>
  <si>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</si>
  <si>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</si>
  <si>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</si>
  <si>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</si>
  <si>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</si>
  <si>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</si>
  <si>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</si>
  <si>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</si>
  <si>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</si>
  <si>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</si>
  <si>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</si>
  <si>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</si>
  <si>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</si>
  <si>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</si>
  <si>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</si>
  <si>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</si>
  <si>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</si>
  <si>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</si>
  <si>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</si>
  <si>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</si>
  <si>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</si>
  <si>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</si>
  <si>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</si>
  <si>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</si>
  <si>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</si>
  <si>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</si>
  <si>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</si>
  <si>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</si>
  <si>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</si>
  <si>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</si>
  <si>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</si>
  <si>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</si>
  <si>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</si>
  <si>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</si>
  <si>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</si>
  <si>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</si>
  <si>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</si>
  <si>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</si>
  <si>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</si>
  <si>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</si>
  <si>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</si>
  <si>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</si>
  <si>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</si>
  <si>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</si>
  <si>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</si>
  <si>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</si>
  <si>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</si>
  <si>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</si>
  <si>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</si>
  <si>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</si>
  <si>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</si>
  <si>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</si>
  <si>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</si>
  <si>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</si>
  <si>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</si>
  <si>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</si>
  <si>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</si>
  <si>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</si>
  <si>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</si>
  <si>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</si>
  <si>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</si>
  <si>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</si>
  <si>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</si>
  <si>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</si>
  <si>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</si>
  <si>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</si>
  <si>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</si>
  <si>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</si>
  <si>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</si>
  <si>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</si>
  <si>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</si>
  <si>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</si>
  <si>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</si>
  <si>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</si>
  <si>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</si>
  <si>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</si>
  <si>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</si>
  <si>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</si>
  <si>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</si>
  <si>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</si>
  <si>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</si>
  <si>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</si>
  <si>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</si>
  <si>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</si>
  <si>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</si>
  <si>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</si>
  <si>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</si>
  <si>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</si>
  <si>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</si>
  <si>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</si>
  <si>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</si>
  <si>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</si>
  <si>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</si>
  <si>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</si>
  <si>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</si>
  <si>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</si>
  <si>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</si>
  <si>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</si>
  <si>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</si>
  <si>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</si>
  <si>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</si>
  <si>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</si>
  <si>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</si>
  <si>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</si>
  <si>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</si>
  <si>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</si>
  <si>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</si>
  <si>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</si>
  <si>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</si>
  <si>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</si>
  <si>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</si>
  <si>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</si>
  <si>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</si>
  <si>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</si>
  <si>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</si>
  <si>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</si>
  <si>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</si>
  <si>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</si>
  <si>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</si>
  <si>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</si>
  <si>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</si>
  <si>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</si>
  <si>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</si>
  <si>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</si>
  <si>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</si>
  <si>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</si>
  <si>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</si>
  <si>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</si>
  <si>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</si>
  <si>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</si>
  <si>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</si>
  <si>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</si>
  <si>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</si>
  <si>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</si>
  <si>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</si>
  <si>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</si>
  <si>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</si>
  <si>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</si>
  <si>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</si>
  <si>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</si>
  <si>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</si>
  <si>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</si>
  <si>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</si>
  <si>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</si>
  <si>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</si>
  <si>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</si>
  <si>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</si>
  <si>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</si>
  <si>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</si>
  <si>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</si>
  <si>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</si>
  <si>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</si>
  <si>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</si>
  <si>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</si>
  <si>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</si>
  <si>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</si>
  <si>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</si>
  <si>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</si>
  <si>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</si>
  <si>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</si>
  <si>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</si>
  <si>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</si>
  <si>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</si>
  <si>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</si>
  <si>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</si>
  <si>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</si>
  <si>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</si>
  <si>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</si>
  <si>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</si>
  <si>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</si>
  <si>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</si>
  <si>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</si>
  <si>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</si>
  <si>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</si>
  <si>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</si>
  <si>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</si>
  <si>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</si>
  <si>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</si>
  <si>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</si>
  <si>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</si>
  <si>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</si>
  <si>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</si>
  <si>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</si>
  <si>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</si>
  <si>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</si>
  <si>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</si>
  <si>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</si>
  <si>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</si>
  <si>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</si>
  <si>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</si>
  <si>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</si>
  <si>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</si>
  <si>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</si>
  <si>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</si>
  <si>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</si>
  <si>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</si>
  <si>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</si>
  <si>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</si>
  <si>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</si>
  <si>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</si>
  <si>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</si>
  <si>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</si>
  <si>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</si>
  <si>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</si>
  <si>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</si>
  <si>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</si>
  <si>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</si>
  <si>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</si>
  <si>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</si>
  <si>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</si>
  <si>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</si>
  <si>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</si>
  <si>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</si>
  <si>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</si>
  <si>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</si>
  <si>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</si>
  <si>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</si>
  <si>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</si>
  <si>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</si>
  <si>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</si>
  <si>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</si>
  <si>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</si>
  <si>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</si>
  <si>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</si>
  <si>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</si>
  <si>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</si>
  <si>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</si>
  <si>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</si>
  <si>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</si>
  <si>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</si>
  <si>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</si>
  <si>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</si>
  <si>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</si>
  <si>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</si>
  <si>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</si>
  <si>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</si>
  <si>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</si>
  <si>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</si>
  <si>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</si>
  <si>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</si>
  <si>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</si>
  <si>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</si>
  <si>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</si>
  <si>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</si>
  <si>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</si>
  <si>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</si>
  <si>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</si>
  <si>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</si>
  <si>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</si>
  <si>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</si>
  <si>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</si>
  <si>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</si>
  <si>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</si>
  <si>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</si>
  <si>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</si>
  <si>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</si>
  <si>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</si>
  <si>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</si>
  <si>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</si>
  <si>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</si>
  <si>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</si>
  <si>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</si>
  <si>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</si>
  <si>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</si>
  <si>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</si>
  <si>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</si>
  <si>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</si>
  <si>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</si>
  <si>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</si>
  <si>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</si>
  <si>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</si>
  <si>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</si>
  <si>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</si>
  <si>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</si>
  <si>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</si>
  <si>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</si>
  <si>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</si>
  <si>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</si>
  <si>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</si>
  <si>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</si>
  <si>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</si>
  <si>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</si>
  <si>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</si>
  <si>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</si>
  <si>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</si>
  <si>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</si>
  <si>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</si>
  <si>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</si>
  <si>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</si>
  <si>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</si>
  <si>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</si>
  <si>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</si>
  <si>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</si>
  <si>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</si>
  <si>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</si>
  <si>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</si>
  <si>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</si>
  <si>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</si>
  <si>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</si>
  <si>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</si>
  <si>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</si>
  <si>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</si>
  <si>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</si>
  <si>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</si>
  <si>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</si>
  <si>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</si>
  <si>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</si>
  <si>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</si>
  <si>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</si>
  <si>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</si>
  <si>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</si>
  <si>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</si>
  <si>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</si>
  <si>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</si>
  <si>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</si>
  <si>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</si>
  <si>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</si>
  <si>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</si>
  <si>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</si>
  <si>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</si>
  <si>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</si>
  <si>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</si>
  <si>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</si>
  <si>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</si>
  <si>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</si>
  <si>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</si>
  <si>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</si>
  <si>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</si>
  <si>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</si>
  <si>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</si>
  <si>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</si>
  <si>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</si>
  <si>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</si>
  <si>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</si>
  <si>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</si>
  <si>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</si>
  <si>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</si>
  <si>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</si>
  <si>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</si>
  <si>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</si>
  <si>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</si>
  <si>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</si>
  <si>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</si>
  <si>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</si>
  <si>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</si>
  <si>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</si>
  <si>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</si>
  <si>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</si>
  <si>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</si>
  <si>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</si>
  <si>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</si>
  <si>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</si>
  <si>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</si>
  <si>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</si>
  <si>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</si>
  <si>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</si>
  <si>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</si>
  <si>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</si>
  <si>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</si>
  <si>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</si>
  <si>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</si>
  <si>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</si>
  <si>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</si>
  <si>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</si>
  <si>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</si>
  <si>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</si>
  <si>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</si>
  <si>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</si>
  <si>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</si>
  <si>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</si>
  <si>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</si>
  <si>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</si>
  <si>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</si>
  <si>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</si>
  <si>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</si>
  <si>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</si>
  <si>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</si>
  <si>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</si>
  <si>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</si>
  <si>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</si>
  <si>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</si>
  <si>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</si>
  <si>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</si>
  <si>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</si>
  <si>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</si>
  <si>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</si>
  <si>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</si>
  <si>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</si>
  <si>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</si>
  <si>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</si>
  <si>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</si>
  <si>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</si>
  <si>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</si>
  <si>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</si>
  <si>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</si>
  <si>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</si>
  <si>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</si>
  <si>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</si>
  <si>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</si>
  <si>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</si>
  <si>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</si>
  <si>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</si>
  <si>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</si>
  <si>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</si>
  <si>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</si>
  <si>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</si>
  <si>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</si>
  <si>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</si>
  <si>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</si>
  <si>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</si>
  <si>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</si>
  <si>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</si>
  <si>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</si>
  <si>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</si>
  <si>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</si>
  <si>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</si>
  <si>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</si>
  <si>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</si>
  <si>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</si>
  <si>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</si>
  <si>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</si>
  <si>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</si>
  <si>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</si>
  <si>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</si>
  <si>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</si>
  <si>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</si>
  <si>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</si>
  <si>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</si>
  <si>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</si>
  <si>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</si>
  <si>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</si>
  <si>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</si>
  <si>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</si>
  <si>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</si>
  <si>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</si>
  <si>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</si>
  <si>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</si>
  <si>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</si>
  <si>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</si>
  <si>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</si>
  <si>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</si>
  <si>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</si>
  <si>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</si>
  <si>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</si>
  <si>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</si>
  <si>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</si>
  <si>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</si>
  <si>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</si>
  <si>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</si>
  <si>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</si>
  <si>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</si>
  <si>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</si>
  <si>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</si>
  <si>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</si>
  <si>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</si>
  <si>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</si>
  <si>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</si>
  <si>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</si>
  <si>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</si>
  <si>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</si>
  <si>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</si>
  <si>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</si>
  <si>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</si>
  <si>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</si>
  <si>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</si>
  <si>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</si>
  <si>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</si>
  <si>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</si>
  <si>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</si>
  <si>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</si>
  <si>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</si>
  <si>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</si>
  <si>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</si>
  <si>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</si>
  <si>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</si>
  <si>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</si>
  <si>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</si>
  <si>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</si>
  <si>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</si>
  <si>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</si>
  <si>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</si>
  <si>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</si>
  <si>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</si>
  <si>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</si>
  <si>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</si>
  <si>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</si>
  <si>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</si>
  <si>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</si>
  <si>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</si>
  <si>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</si>
  <si>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</si>
  <si>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</si>
  <si>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</si>
  <si>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</si>
  <si>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</si>
  <si>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</si>
  <si>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</si>
  <si>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</si>
  <si>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</si>
  <si>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</si>
  <si>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</si>
  <si>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</si>
  <si>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</si>
  <si>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</si>
  <si>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</si>
  <si>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</si>
  <si>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</si>
  <si>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</si>
  <si>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</si>
  <si>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</si>
  <si>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</si>
  <si>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</si>
  <si>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</si>
  <si>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</si>
  <si>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</si>
  <si>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</si>
  <si>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</si>
  <si>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</si>
  <si>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</si>
  <si>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</si>
  <si>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</si>
  <si>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</si>
  <si>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</si>
  <si>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</si>
  <si>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</si>
  <si>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</si>
  <si>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</si>
  <si>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</si>
  <si>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</si>
  <si>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</si>
  <si>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</si>
  <si>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</si>
  <si>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</si>
  <si>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</si>
  <si>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</si>
  <si>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</si>
  <si>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</si>
  <si>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</si>
  <si>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</si>
  <si>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</si>
  <si>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</si>
  <si>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</si>
  <si>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</si>
  <si>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</si>
  <si>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</si>
  <si>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</si>
  <si>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</si>
  <si>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</si>
  <si>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</si>
  <si>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</si>
  <si>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</si>
  <si>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</si>
  <si>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</si>
  <si>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</si>
  <si>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</si>
  <si>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</si>
  <si>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</si>
  <si>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</si>
  <si>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</si>
  <si>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</si>
  <si>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</si>
  <si>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</si>
  <si>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</si>
  <si>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</si>
  <si>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</si>
  <si>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</si>
  <si>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</si>
  <si>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</si>
  <si>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</si>
  <si>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</si>
  <si>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</si>
  <si>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</si>
  <si>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</si>
  <si>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</si>
  <si>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</si>
  <si>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</si>
  <si>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</si>
  <si>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</si>
  <si>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</si>
  <si>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</si>
  <si>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</si>
  <si>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</si>
  <si>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</si>
  <si>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</si>
  <si>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</si>
  <si>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</si>
  <si>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</si>
  <si>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</si>
  <si>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</si>
  <si>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</si>
  <si>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</si>
  <si>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</si>
  <si>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</si>
  <si>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</si>
  <si>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</si>
  <si>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</si>
  <si>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</si>
  <si>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</si>
  <si>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</si>
  <si>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</si>
  <si>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</si>
  <si>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</si>
  <si>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</si>
  <si>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</si>
  <si>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</si>
  <si>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</si>
  <si>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</si>
  <si>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</si>
  <si>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</si>
  <si>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</si>
  <si>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</si>
  <si>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</si>
  <si>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</si>
  <si>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</si>
  <si>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</si>
  <si>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</si>
  <si>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</si>
  <si>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</si>
  <si>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</si>
  <si>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</si>
  <si>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</si>
  <si>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</si>
  <si>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</si>
  <si>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</si>
  <si>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</si>
  <si>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</si>
  <si>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</si>
  <si>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</si>
  <si>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</si>
  <si>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</si>
  <si>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</si>
  <si>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</si>
  <si>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</si>
  <si>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</si>
  <si>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</si>
  <si>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</si>
  <si>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</si>
  <si>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</si>
  <si>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</si>
  <si>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</si>
  <si>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</si>
  <si>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</si>
  <si>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</si>
  <si>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</si>
  <si>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</si>
  <si>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</si>
  <si>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</si>
  <si>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</si>
  <si>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</si>
  <si>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</si>
  <si>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</si>
  <si>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</si>
  <si>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</si>
  <si>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</si>
  <si>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</si>
  <si>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</si>
  <si>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</si>
  <si>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</si>
  <si>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</si>
  <si>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</si>
  <si>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</si>
  <si>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</si>
  <si>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</si>
  <si>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</si>
  <si>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</si>
  <si>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</si>
  <si>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</si>
  <si>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</si>
  <si>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</si>
  <si>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</si>
  <si>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</si>
  <si>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</si>
  <si>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</si>
  <si>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</si>
  <si>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</si>
  <si>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</si>
  <si>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</si>
  <si>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</si>
  <si>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</si>
  <si>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</si>
  <si>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</si>
  <si>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</si>
  <si>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</si>
  <si>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</si>
  <si>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</si>
  <si>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</si>
  <si>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</si>
  <si>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</si>
  <si>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</si>
  <si>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</si>
  <si>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</si>
  <si>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</si>
  <si>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</si>
  <si>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</si>
  <si>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</si>
  <si>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</si>
  <si>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</si>
  <si>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</si>
  <si>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</si>
  <si>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</si>
  <si>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</si>
  <si>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</si>
  <si>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</si>
  <si>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</si>
  <si>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</si>
  <si>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</si>
  <si>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</si>
  <si>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</si>
  <si>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</si>
  <si>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</si>
  <si>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</si>
  <si>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</si>
  <si>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</si>
  <si>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</si>
  <si>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</si>
  <si>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</si>
  <si>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</si>
  <si>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</si>
  <si>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</si>
  <si>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</si>
  <si>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</si>
  <si>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</si>
  <si>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</si>
  <si>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</si>
  <si>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</si>
  <si>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</si>
  <si>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</si>
  <si>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</si>
  <si>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</si>
  <si>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</si>
  <si>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</si>
  <si>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</si>
  <si>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</si>
  <si>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</si>
  <si>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</si>
  <si>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</si>
  <si>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</si>
  <si>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</si>
  <si>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</si>
  <si>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</si>
  <si>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</si>
  <si>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</si>
  <si>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</si>
  <si>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</si>
  <si>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</si>
  <si>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</si>
  <si>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</si>
  <si>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</si>
  <si>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</si>
  <si>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</si>
  <si>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</si>
  <si>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</si>
  <si>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</si>
  <si>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</si>
  <si>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</si>
  <si>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</si>
  <si>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</si>
  <si>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</si>
  <si>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</si>
  <si>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</si>
  <si>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</si>
  <si>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</si>
  <si>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</si>
  <si>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</si>
  <si>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</si>
  <si>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</si>
  <si>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</si>
  <si>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</si>
  <si>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</si>
  <si>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</si>
  <si>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</si>
  <si>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</si>
  <si>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</si>
  <si>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</si>
  <si>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</si>
  <si>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</si>
  <si>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</si>
  <si>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</si>
  <si>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</si>
  <si>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</si>
  <si>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</si>
  <si>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</si>
  <si>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</si>
  <si>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</si>
  <si>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</si>
  <si>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</si>
  <si>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</si>
  <si>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</si>
  <si>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</si>
  <si>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</si>
  <si>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</si>
  <si>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</si>
  <si>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</si>
  <si>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</si>
  <si>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</si>
  <si>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</si>
  <si>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</si>
  <si>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</si>
  <si>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</si>
  <si>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</si>
  <si>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</si>
  <si>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</si>
  <si>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</si>
  <si>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</si>
  <si>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</si>
  <si>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</si>
  <si>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</si>
  <si>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</si>
  <si>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</si>
  <si>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</si>
  <si>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</si>
  <si>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</si>
  <si>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</si>
  <si>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</si>
  <si>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</si>
  <si>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</si>
  <si>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</si>
  <si>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</si>
  <si>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</si>
  <si>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</si>
  <si>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</si>
  <si>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</si>
  <si>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</si>
  <si>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</si>
  <si>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</si>
  <si>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</si>
  <si>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</si>
  <si>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</si>
  <si>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</si>
  <si>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</si>
  <si>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</si>
  <si>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</si>
  <si>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</si>
  <si>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</si>
  <si>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</si>
  <si>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</si>
  <si>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</si>
  <si>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</si>
  <si>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</si>
  <si>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</si>
  <si>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</si>
  <si>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</si>
  <si>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</si>
  <si>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</si>
  <si>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</si>
  <si>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</si>
  <si>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</si>
  <si>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</si>
  <si>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</si>
  <si>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</si>
  <si>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</si>
  <si>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</si>
  <si>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</si>
  <si>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</si>
  <si>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</si>
  <si>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</si>
  <si>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</si>
  <si>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</si>
  <si>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</si>
  <si>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</si>
  <si>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</si>
  <si>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</si>
  <si>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</si>
  <si>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</si>
  <si>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</si>
  <si>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</si>
  <si>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</si>
  <si>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</si>
  <si>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</si>
  <si>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</si>
  <si>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</si>
  <si>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</si>
  <si>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</si>
  <si>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</si>
  <si>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</si>
  <si>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</si>
  <si>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</si>
  <si>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</si>
  <si>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</si>
  <si>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</si>
  <si>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</si>
  <si>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</si>
  <si>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</si>
  <si>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</si>
  <si>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</si>
  <si>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</si>
  <si>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</si>
  <si>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</si>
  <si>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</si>
  <si>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</si>
  <si>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</si>
  <si>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</si>
  <si>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</si>
  <si>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</si>
  <si>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</si>
  <si>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</si>
  <si>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</si>
  <si>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</si>
  <si>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</si>
  <si>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</si>
  <si>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</si>
  <si>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</si>
  <si>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</si>
  <si>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</si>
  <si>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</si>
  <si>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</si>
  <si>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</si>
  <si>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</si>
  <si>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</si>
  <si>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</si>
  <si>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</si>
  <si>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</si>
  <si>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</si>
  <si>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</si>
  <si>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</si>
  <si>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</si>
  <si>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</si>
  <si>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</si>
  <si>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</si>
  <si>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</si>
  <si>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</si>
  <si>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</si>
  <si>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</si>
  <si>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</si>
  <si>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</si>
  <si>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</si>
  <si>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</si>
  <si>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</si>
  <si>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</si>
  <si>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</si>
  <si>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</si>
  <si>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</si>
  <si>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</si>
  <si>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</si>
  <si>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</si>
  <si>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</si>
  <si>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</si>
  <si>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</si>
  <si>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</si>
  <si>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</si>
  <si>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</si>
  <si>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</si>
  <si>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</si>
  <si>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</si>
  <si>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</si>
  <si>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</si>
  <si>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</si>
  <si>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</si>
  <si>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</si>
  <si>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</si>
  <si>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</si>
  <si>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</si>
  <si>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</si>
  <si>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</si>
  <si>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</si>
  <si>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</si>
  <si>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</si>
  <si>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</si>
  <si>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</si>
  <si>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</si>
  <si>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</si>
  <si>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</si>
  <si>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</si>
  <si>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</si>
  <si>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</si>
  <si>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</si>
  <si>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</si>
  <si>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</si>
  <si>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</si>
  <si>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</si>
  <si>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</si>
  <si>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</si>
  <si>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</si>
  <si>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</si>
  <si>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</si>
  <si>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</si>
  <si>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</si>
  <si>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</si>
  <si>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</si>
  <si>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</si>
  <si>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</si>
  <si>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</si>
  <si>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</si>
  <si>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</si>
  <si>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</si>
  <si>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</si>
  <si>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</si>
  <si>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</si>
  <si>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</si>
  <si>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</si>
  <si>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</si>
  <si>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</si>
  <si>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</si>
  <si>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</si>
  <si>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</si>
  <si>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</si>
  <si>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</si>
  <si>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</si>
  <si>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</si>
  <si>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</si>
  <si>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</si>
  <si>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</si>
  <si>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</si>
  <si>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</si>
  <si>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</si>
  <si>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</si>
  <si>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</si>
  <si>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</si>
  <si>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</si>
  <si>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</si>
  <si>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</si>
  <si>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</si>
  <si>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</si>
  <si>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</si>
  <si>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</si>
  <si>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</si>
  <si>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</si>
  <si>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</si>
  <si>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</si>
  <si>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</si>
  <si>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</si>
  <si>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</si>
  <si>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</si>
  <si>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</si>
  <si>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</si>
  <si>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</si>
  <si>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</si>
  <si>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</si>
  <si>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</si>
  <si>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</si>
  <si>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</si>
  <si>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</si>
  <si>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</si>
  <si>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</si>
  <si>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</si>
  <si>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</si>
  <si>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</si>
  <si>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</si>
  <si>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</si>
  <si>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</si>
  <si>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</si>
  <si>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</si>
  <si>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</si>
  <si>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</si>
  <si>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</si>
  <si>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</si>
  <si>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</si>
  <si>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</si>
  <si>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</si>
  <si>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</si>
  <si>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</si>
  <si>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</si>
  <si>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</si>
  <si>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</si>
  <si>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</si>
  <si>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</si>
  <si>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</si>
  <si>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</si>
  <si>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</si>
  <si>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</si>
  <si>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</si>
  <si>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</si>
  <si>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</si>
  <si>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</si>
  <si>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</si>
  <si>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</si>
  <si>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</si>
  <si>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</si>
  <si>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</si>
  <si>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</si>
  <si>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</si>
  <si>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</si>
  <si>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</si>
  <si>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</si>
  <si>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</si>
  <si>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</si>
  <si>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</si>
  <si>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</si>
  <si>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</si>
  <si>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</si>
  <si>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</si>
  <si>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</si>
  <si>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</si>
  <si>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</si>
  <si>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</si>
  <si>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</si>
  <si>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</si>
  <si>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</si>
  <si>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</si>
  <si>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</si>
  <si>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</si>
  <si>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</si>
  <si>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</si>
  <si>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</si>
  <si>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</si>
  <si>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</si>
  <si>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</si>
  <si>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</si>
  <si>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</si>
  <si>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</si>
  <si>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</si>
  <si>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</si>
  <si>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</si>
  <si>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</si>
  <si>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</si>
  <si>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</si>
  <si>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</si>
  <si>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</si>
  <si>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</si>
  <si>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</si>
  <si>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</si>
  <si>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</si>
  <si>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</si>
  <si>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</si>
  <si>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</si>
  <si>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</si>
  <si>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</si>
  <si>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</si>
  <si>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</si>
  <si>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</si>
  <si>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</si>
  <si>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</si>
  <si>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</si>
  <si>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</si>
  <si>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</si>
  <si>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</si>
  <si>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</si>
  <si>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</si>
  <si>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</si>
  <si>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</si>
  <si>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</si>
  <si>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</si>
  <si>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</si>
  <si>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</si>
  <si>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</si>
  <si>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</si>
  <si>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</si>
  <si>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</si>
  <si>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</si>
  <si>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</si>
  <si>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</si>
  <si>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</si>
  <si>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</si>
  <si>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</si>
  <si>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</si>
  <si>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</si>
  <si>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</si>
  <si>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</si>
  <si>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</si>
  <si>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</si>
  <si>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</si>
  <si>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</si>
  <si>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</si>
  <si>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</si>
  <si>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</si>
  <si>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</si>
  <si>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</si>
  <si>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</si>
  <si>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</si>
  <si>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</si>
  <si>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</si>
  <si>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</si>
  <si>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</si>
  <si>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</si>
  <si>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</si>
  <si>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</si>
  <si>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</si>
  <si>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</si>
  <si>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</si>
  <si>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</si>
  <si>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</si>
  <si>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</si>
  <si>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</si>
  <si>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</si>
  <si>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</si>
  <si>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</si>
  <si>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</si>
  <si>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</si>
  <si>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</si>
  <si>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</si>
  <si>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</si>
  <si>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</si>
  <si>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</si>
  <si>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</si>
  <si>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</si>
  <si>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</si>
  <si>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</si>
  <si>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</si>
  <si>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</si>
  <si>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</si>
  <si>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</si>
  <si>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</si>
  <si>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</si>
  <si>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</si>
  <si>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</si>
  <si>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</si>
  <si>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</si>
  <si>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</si>
  <si>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</si>
  <si>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</si>
  <si>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</si>
  <si>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</si>
  <si>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</si>
  <si>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</si>
  <si>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</si>
  <si>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</si>
  <si>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</si>
  <si>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</si>
  <si>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</si>
  <si>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</si>
  <si>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</si>
  <si>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</si>
  <si>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</si>
  <si>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</si>
  <si>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</si>
  <si>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</si>
  <si>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</si>
  <si>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</si>
  <si>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</si>
  <si>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</si>
  <si>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</si>
  <si>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</si>
  <si>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</si>
  <si>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</si>
  <si>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</si>
  <si>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</si>
  <si>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</si>
  <si>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</si>
  <si>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</si>
  <si>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</si>
  <si>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</si>
  <si>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</si>
  <si>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</si>
  <si>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</si>
  <si>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</si>
  <si>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</si>
  <si>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</si>
  <si>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</si>
  <si>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</si>
  <si>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</si>
  <si>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</si>
  <si>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</si>
  <si>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</si>
  <si>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</si>
  <si>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</si>
  <si>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</si>
  <si>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</si>
  <si>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</si>
  <si>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</si>
  <si>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</si>
  <si>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</si>
  <si>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</si>
  <si>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</si>
  <si>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</si>
  <si>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</si>
  <si>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</si>
  <si>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</si>
  <si>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</si>
  <si>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</si>
  <si>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</si>
  <si>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</si>
  <si>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</si>
  <si>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</si>
  <si>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</si>
  <si>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</si>
  <si>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</si>
  <si>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</si>
  <si>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</si>
  <si>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</si>
  <si>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</si>
  <si>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</si>
  <si>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</si>
  <si>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</si>
  <si>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</si>
  <si>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</si>
  <si>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</si>
  <si>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</si>
  <si>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</si>
  <si>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</si>
  <si>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</si>
  <si>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</si>
  <si>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</si>
  <si>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</si>
  <si>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</si>
  <si>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</si>
  <si>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</si>
  <si>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</si>
  <si>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</si>
  <si>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</si>
  <si>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</si>
  <si>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</si>
  <si>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</si>
  <si>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</si>
  <si>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</si>
  <si>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</si>
  <si>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</si>
  <si>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</si>
  <si>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</si>
  <si>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</si>
  <si>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</si>
  <si>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</si>
  <si>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</si>
  <si>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</si>
  <si>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</si>
  <si>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</si>
  <si>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</si>
  <si>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</si>
  <si>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</si>
  <si>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</si>
  <si>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</si>
  <si>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</si>
  <si>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</si>
  <si>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</si>
  <si>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</si>
  <si>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</si>
  <si>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</si>
  <si>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</si>
  <si>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</si>
  <si>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</si>
  <si>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</si>
  <si>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</si>
  <si>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</si>
  <si>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</si>
  <si>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</si>
  <si>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</si>
  <si>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</si>
  <si>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</si>
  <si>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</si>
  <si>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</si>
  <si>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</si>
  <si>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</si>
  <si>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</si>
  <si>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</si>
  <si>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</si>
  <si>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</si>
  <si>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</si>
  <si>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</si>
  <si>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</si>
  <si>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</si>
  <si>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</si>
  <si>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</si>
  <si>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</si>
  <si>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</si>
  <si>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</si>
  <si>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</si>
  <si>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</si>
  <si>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</si>
  <si>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</si>
  <si>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</si>
  <si>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</si>
  <si>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</si>
  <si>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</si>
  <si>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</si>
  <si>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</si>
  <si>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</si>
  <si>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</si>
  <si>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</si>
  <si>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</si>
  <si>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</si>
  <si>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</si>
  <si>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</si>
  <si>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</si>
  <si>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</si>
  <si>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</si>
  <si>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</si>
  <si>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</si>
  <si>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</si>
  <si>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</si>
  <si>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</si>
  <si>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</si>
  <si>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</si>
  <si>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</si>
  <si>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</si>
  <si>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</si>
  <si>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</si>
  <si>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</si>
  <si>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</si>
  <si>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</si>
  <si>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</si>
  <si>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</si>
  <si>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</si>
  <si>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</si>
  <si>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</si>
  <si>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</si>
  <si>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</si>
  <si>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</si>
  <si>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</si>
  <si>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</si>
  <si>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</si>
  <si>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</si>
  <si>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</si>
  <si>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</si>
  <si>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</si>
  <si>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</si>
  <si>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</si>
  <si>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</si>
  <si>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</si>
  <si>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</si>
  <si>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</si>
  <si>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</si>
  <si>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</si>
  <si>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</si>
  <si>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</si>
  <si>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</si>
  <si>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</si>
  <si>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</si>
  <si>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</si>
  <si>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</si>
  <si>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</si>
  <si>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</si>
  <si>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</si>
  <si>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</si>
  <si>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</si>
  <si>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</si>
  <si>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</si>
  <si>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</si>
  <si>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</si>
  <si>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</si>
  <si>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</si>
  <si>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</si>
  <si>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</si>
  <si>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</si>
  <si>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</si>
  <si>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</si>
  <si>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</si>
  <si>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</si>
  <si>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</si>
  <si>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</si>
  <si>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</si>
  <si>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</si>
  <si>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</si>
  <si>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</si>
  <si>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</si>
  <si>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</si>
  <si>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</si>
  <si>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</si>
  <si>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</si>
  <si>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</si>
  <si>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</si>
  <si>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</si>
  <si>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</si>
  <si>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</si>
  <si>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</si>
  <si>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</si>
  <si>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</si>
  <si>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</si>
  <si>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</si>
  <si>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</si>
  <si>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</si>
  <si>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</si>
  <si>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</si>
  <si>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</si>
  <si>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</si>
  <si>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</si>
  <si>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</si>
  <si>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</si>
  <si>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</si>
  <si>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</si>
  <si>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</si>
  <si>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</si>
  <si>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</si>
  <si>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</si>
  <si>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</si>
  <si>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</si>
  <si>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</si>
  <si>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</si>
  <si>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</si>
  <si>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</si>
  <si>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</si>
  <si>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</si>
  <si>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</si>
  <si>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</si>
  <si>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</si>
  <si>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</si>
  <si>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</si>
  <si>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</si>
  <si>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</si>
  <si>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</si>
  <si>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</si>
  <si>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</si>
  <si>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</si>
  <si>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</si>
  <si>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</si>
  <si>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</si>
  <si>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</si>
  <si>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</si>
  <si>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</si>
  <si>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</si>
  <si>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</si>
  <si>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</si>
  <si>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</si>
  <si>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</si>
  <si>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</si>
  <si>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</si>
  <si>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</si>
  <si>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</si>
  <si>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</si>
  <si>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</si>
  <si>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</si>
  <si>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</si>
  <si>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</si>
  <si>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</si>
  <si>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</si>
  <si>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</si>
  <si>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</si>
  <si>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</si>
  <si>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</si>
  <si>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</si>
  <si>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</si>
  <si>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</si>
  <si>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</si>
  <si>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</si>
  <si>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</si>
  <si>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</si>
  <si>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</si>
  <si>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</si>
  <si>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</si>
  <si>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</si>
  <si>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</si>
  <si>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</si>
  <si>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</si>
  <si>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</si>
  <si>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</si>
  <si>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</si>
  <si>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</si>
  <si>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</si>
  <si>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</si>
  <si>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</si>
  <si>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</si>
  <si>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</si>
  <si>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</si>
  <si>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</si>
  <si>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</si>
  <si>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</si>
  <si>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</si>
  <si>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</si>
  <si>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</si>
  <si>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</si>
  <si>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</si>
  <si>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</si>
  <si>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</si>
  <si>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</si>
  <si>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</si>
  <si>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</si>
  <si>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</si>
  <si>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</si>
  <si>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</si>
  <si>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</si>
  <si>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</si>
  <si>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</si>
  <si>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</si>
  <si>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</si>
  <si>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</si>
  <si>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</si>
  <si>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</si>
  <si>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</si>
  <si>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</si>
  <si>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</si>
  <si>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</si>
  <si>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</si>
  <si>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</si>
  <si>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</si>
  <si>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</si>
  <si>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</si>
  <si>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</si>
  <si>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</si>
  <si>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</si>
  <si>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</si>
  <si>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</si>
  <si>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</si>
  <si>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</si>
  <si>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</si>
  <si>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</si>
  <si>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</si>
  <si>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</si>
  <si>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</si>
  <si>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</si>
  <si>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</si>
  <si>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</si>
  <si>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</si>
  <si>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</si>
  <si>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</si>
  <si>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</si>
  <si>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</si>
  <si>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</si>
  <si>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</si>
  <si>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</si>
  <si>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</si>
  <si>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</si>
  <si>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</si>
  <si>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</si>
  <si>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</si>
  <si>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</si>
  <si>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</si>
  <si>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</si>
  <si>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</si>
  <si>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</si>
  <si>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</si>
  <si>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</si>
  <si>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</si>
  <si>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</si>
  <si>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</si>
  <si>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</si>
  <si>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</si>
  <si>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</si>
  <si>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</si>
  <si>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</si>
  <si>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</si>
  <si>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</si>
  <si>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</si>
  <si>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</si>
  <si>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</si>
  <si>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</si>
  <si>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</si>
  <si>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</si>
  <si>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</si>
  <si>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</si>
  <si>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</si>
  <si>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</si>
  <si>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</si>
  <si>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</si>
  <si>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</si>
  <si>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</si>
  <si>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</si>
  <si>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</si>
  <si>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</si>
  <si>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</si>
  <si>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</si>
  <si>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</si>
  <si>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</si>
  <si>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</si>
  <si>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</si>
  <si>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</si>
  <si>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</si>
  <si>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</si>
  <si>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</si>
  <si>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</si>
  <si>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</si>
  <si>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</si>
  <si>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</si>
  <si>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</si>
  <si>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</si>
  <si>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</si>
  <si>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</si>
  <si>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</si>
  <si>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</si>
  <si>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</si>
  <si>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</si>
  <si>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</si>
  <si>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</si>
  <si>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</si>
  <si>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</si>
  <si>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</si>
  <si>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</si>
  <si>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</si>
  <si>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</si>
  <si>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</si>
  <si>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</si>
  <si>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</si>
  <si>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</si>
  <si>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</si>
  <si>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</si>
  <si>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</si>
  <si>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</si>
  <si>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</si>
  <si>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</si>
  <si>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</si>
  <si>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</si>
  <si>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</si>
  <si>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</si>
  <si>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</si>
  <si>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</si>
  <si>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</si>
  <si>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</si>
  <si>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</si>
  <si>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</si>
  <si>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</si>
  <si>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</si>
  <si>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</si>
  <si>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</si>
  <si>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</si>
  <si>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</si>
  <si>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</si>
  <si>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</si>
  <si>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</si>
  <si>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</si>
  <si>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</si>
  <si>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</si>
  <si>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</si>
  <si>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</si>
  <si>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</si>
  <si>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</si>
  <si>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</si>
  <si>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</si>
  <si>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</si>
  <si>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</si>
  <si>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</si>
  <si>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</si>
  <si>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</si>
  <si>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</si>
  <si>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</si>
  <si>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</si>
  <si>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</si>
  <si>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</si>
  <si>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</si>
  <si>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</si>
  <si>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</si>
  <si>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</si>
  <si>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</si>
  <si>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</si>
  <si>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</si>
  <si>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</si>
  <si>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</si>
  <si>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</si>
  <si>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</si>
  <si>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</si>
  <si>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</si>
  <si>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</si>
  <si>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</si>
  <si>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</si>
  <si>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</si>
  <si>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</si>
  <si>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</si>
  <si>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</si>
  <si>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</si>
  <si>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</si>
  <si>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</si>
  <si>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</si>
  <si>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</si>
  <si>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</si>
  <si>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</si>
  <si>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</si>
  <si>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</si>
  <si>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</si>
  <si>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</si>
  <si>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</si>
  <si>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</si>
  <si>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</si>
  <si>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</si>
  <si>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</si>
  <si>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</si>
  <si>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</si>
  <si>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</si>
  <si>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</si>
  <si>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</si>
  <si>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</si>
  <si>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</si>
  <si>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</si>
  <si>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</si>
  <si>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</si>
  <si>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</si>
  <si>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</si>
  <si>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</si>
  <si>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</si>
  <si>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</si>
  <si>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</si>
  <si>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</si>
  <si>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</si>
  <si>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</si>
  <si>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</si>
  <si>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</si>
  <si>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</si>
  <si>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</si>
  <si>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</si>
  <si>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</si>
  <si>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</si>
  <si>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</si>
  <si>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</si>
  <si>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</si>
  <si>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</si>
  <si>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</si>
  <si>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</si>
  <si>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</si>
  <si>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</si>
  <si>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</si>
  <si>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</si>
  <si>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</si>
  <si>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</si>
  <si>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</si>
  <si>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</si>
  <si>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</si>
  <si>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</si>
  <si>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</si>
  <si>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</si>
  <si>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</si>
  <si>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</si>
  <si>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</si>
  <si>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</si>
  <si>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</si>
  <si>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</si>
  <si>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</si>
  <si>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</si>
  <si>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</si>
  <si>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</si>
  <si>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</si>
  <si>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</si>
  <si>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</si>
  <si>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</si>
  <si>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</si>
  <si>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</si>
  <si>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</si>
  <si>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</si>
  <si>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</si>
  <si>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</si>
  <si>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</si>
  <si>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</si>
  <si>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</si>
  <si>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</si>
  <si>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</si>
  <si>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</si>
  <si>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</si>
  <si>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</si>
  <si>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</si>
  <si>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</si>
  <si>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</si>
  <si>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</si>
  <si>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</si>
  <si>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</si>
  <si>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</si>
  <si>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</si>
  <si>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</si>
  <si>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</si>
  <si>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</si>
  <si>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</si>
  <si>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</si>
  <si>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</si>
  <si>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</si>
  <si>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</si>
  <si>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</si>
  <si>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</si>
  <si>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</si>
  <si>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</si>
  <si>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</si>
  <si>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</si>
  <si>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</si>
  <si>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</si>
  <si>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</si>
  <si>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</si>
  <si>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</si>
  <si>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</si>
  <si>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</si>
  <si>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</si>
  <si>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</si>
  <si>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</si>
  <si>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</si>
  <si>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</si>
  <si>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</si>
  <si>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</si>
  <si>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</si>
  <si>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</si>
  <si>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</si>
  <si>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</si>
  <si>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</si>
  <si>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</si>
  <si>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</si>
  <si>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</si>
  <si>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</si>
  <si>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</si>
  <si>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</si>
  <si>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</si>
  <si>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</si>
  <si>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</si>
  <si>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</si>
  <si>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</si>
  <si>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</si>
  <si>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</si>
  <si>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</si>
  <si>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</si>
  <si>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</si>
  <si>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</si>
  <si>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</si>
  <si>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</si>
  <si>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</si>
  <si>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</si>
  <si>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</si>
  <si>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</si>
  <si>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</si>
  <si>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</si>
  <si>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</si>
  <si>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</si>
  <si>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</si>
  <si>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</si>
  <si>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</si>
  <si>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</si>
  <si>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</si>
  <si>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</si>
  <si>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</si>
  <si>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</si>
  <si>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</si>
  <si>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</si>
  <si>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</si>
  <si>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</si>
  <si>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</si>
  <si>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</si>
  <si>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</si>
  <si>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</si>
  <si>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</si>
  <si>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</si>
  <si>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</si>
  <si>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</si>
  <si>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</si>
  <si>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</si>
  <si>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</si>
  <si>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</si>
  <si>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</si>
  <si>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</si>
  <si>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</si>
  <si>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</si>
  <si>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</si>
  <si>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</si>
  <si>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</si>
  <si>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</si>
  <si>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</si>
  <si>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</si>
  <si>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</si>
  <si>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</si>
  <si>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</si>
  <si>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</si>
  <si>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</si>
  <si>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</si>
  <si>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</si>
  <si>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</si>
  <si>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</si>
  <si>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</si>
  <si>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</si>
  <si>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</si>
  <si>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</si>
  <si>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</si>
  <si>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</si>
  <si>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</si>
  <si>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</si>
  <si>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</si>
  <si>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</si>
  <si>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</si>
  <si>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</si>
  <si>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</si>
  <si>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</si>
  <si>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</si>
  <si>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</si>
  <si>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</si>
  <si>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</si>
  <si>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</si>
  <si>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</si>
  <si>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</si>
  <si>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</si>
  <si>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</si>
  <si>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</si>
  <si>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</si>
  <si>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</si>
  <si>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</si>
  <si>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</si>
  <si>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</si>
  <si>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</si>
  <si>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</si>
  <si>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</si>
  <si>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</si>
  <si>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</si>
  <si>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</si>
  <si>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</si>
  <si>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</si>
  <si>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</si>
  <si>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</si>
  <si>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</si>
  <si>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</si>
  <si>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</si>
  <si>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</si>
  <si>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</si>
  <si>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</si>
  <si>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</si>
  <si>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</si>
  <si>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</si>
  <si>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</si>
  <si>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</si>
  <si>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</si>
  <si>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</si>
  <si>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</si>
  <si>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</si>
  <si>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</si>
  <si>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</si>
  <si>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</si>
  <si>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</si>
  <si>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</si>
  <si>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</si>
  <si>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</si>
  <si>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</si>
  <si>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102/2016</t>
  </si>
  <si>
    <t>464/2016</t>
  </si>
  <si>
    <t>387/2017</t>
  </si>
  <si>
    <t>074/2019</t>
  </si>
  <si>
    <t>195/2018</t>
  </si>
  <si>
    <t>105/2016</t>
  </si>
  <si>
    <t>47-26-08-520</t>
  </si>
  <si>
    <t>47-26-08-189</t>
  </si>
  <si>
    <t>47-26-07-893</t>
  </si>
  <si>
    <t>47-26-07-692</t>
  </si>
  <si>
    <t>47-26-06-369</t>
  </si>
  <si>
    <t>47-26-05-191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</si>
  <si>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</si>
  <si>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</si>
  <si>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</si>
  <si>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</si>
  <si>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</si>
  <si>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</si>
  <si>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</si>
  <si>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</si>
  <si>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</si>
  <si>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</si>
  <si>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</si>
  <si>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</si>
  <si>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</si>
  <si>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</si>
  <si>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</si>
  <si>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</si>
  <si>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</si>
  <si>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</si>
  <si>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</si>
  <si>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</si>
  <si>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</si>
  <si>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</si>
  <si>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47-26-03-426</t>
  </si>
  <si>
    <t>47-26-03-434</t>
  </si>
  <si>
    <t>47-26-04-649</t>
  </si>
  <si>
    <t>218/2013</t>
  </si>
  <si>
    <t>116/2015</t>
  </si>
  <si>
    <t>104/2016</t>
  </si>
  <si>
    <t>462/2016</t>
  </si>
  <si>
    <t>353/2017</t>
  </si>
  <si>
    <t>215/2018</t>
  </si>
  <si>
    <t>108/2019</t>
  </si>
  <si>
    <t>176/2019</t>
  </si>
  <si>
    <t>ICBF-CA-185-2020-MAG</t>
  </si>
  <si>
    <t>ICBF-CA-186-2020-MAG</t>
  </si>
  <si>
    <t>ICBF-CA-192-2020-MAG</t>
  </si>
  <si>
    <t>ICBF-CA-258-2020-MAG</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</si>
  <si>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</si>
  <si>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</si>
  <si>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</si>
  <si>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</si>
  <si>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</si>
  <si>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</si>
  <si>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</si>
  <si>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</si>
  <si>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</si>
  <si>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</si>
  <si>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</si>
  <si>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</si>
  <si>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Programa de promoción y prevención para la protección integral de niñas, niños y adolescentes, modalidad “Generaciones Étnicas con Bienestar”. Resguardi Indigesa Sabanas de San Angel</t>
  </si>
  <si>
    <t>2021-47-10001249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</si>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</sst>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9" zoomScale="60" zoomScaleNormal="60" zoomScaleSheetLayoutView="40" zoomScalePageLayoutView="40" workbookViewId="0">
      <selection activeCell="L21" sqref="L21:M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2739</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819004113</v>
      </c>
      <c r="C20" s="5"/>
      <c r="D20" s="73"/>
      <c r="E20" s="5"/>
      <c r="F20" s="5"/>
      <c r="G20" s="5"/>
      <c r="H20" s="243"/>
      <c r="I20" s="149" t="s">
        <v>711</v>
      </c>
      <c r="J20" s="150" t="s">
        <v>729</v>
      </c>
      <c r="K20" s="151">
        <v>4880387217</v>
      </c>
      <c r="L20" s="152">
        <v>44246</v>
      </c>
      <c r="M20" s="152">
        <v>44561</v>
      </c>
      <c r="N20" s="135">
        <f>+(M20-L20)/30</f>
        <v>10.5</v>
      </c>
      <c r="O20" s="138"/>
      <c r="U20" s="134"/>
      <c r="V20" s="105">
        <f ca="1">NOW()</f>
        <v>44194.874307638886</v>
      </c>
      <c r="W20" s="105">
        <f ca="1">NOW()</f>
        <v>44194.874307638886</v>
      </c>
    </row>
    <row r="21" spans="1:23" ht="30" customHeight="1" outlineLevel="1" x14ac:dyDescent="0.3">
      <c r="A21" s="9"/>
      <c r="B21" s="71"/>
      <c r="C21" s="5"/>
      <c r="D21" s="5"/>
      <c r="E21" s="5"/>
      <c r="F21" s="5"/>
      <c r="G21" s="5"/>
      <c r="H21" s="70"/>
      <c r="I21" s="149" t="s">
        <v>711</v>
      </c>
      <c r="J21" s="150" t="s">
        <v>738</v>
      </c>
      <c r="K21" s="151"/>
      <c r="L21" s="152">
        <v>44246</v>
      </c>
      <c r="M21" s="152">
        <v>44561</v>
      </c>
      <c r="N21" s="135">
        <f t="shared" ref="N21:N35" si="0">+(M21-L21)/30</f>
        <v>10.5</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CORPORACIÓN COMUNITARIA PARA EL DESARROLLO DE LAS FAMILIAS Y COMUNIADDES DEL DEPARTAMENTO DEL MAGDALENA CORFAMAG</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2740</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2711</v>
      </c>
      <c r="E48" s="145">
        <v>37712</v>
      </c>
      <c r="F48" s="145">
        <v>37986</v>
      </c>
      <c r="G48" s="160">
        <f>IF(AND(E48&lt;&gt;"",F48&lt;&gt;""),((F48-E48)/30),"")</f>
        <v>9.1333333333333329</v>
      </c>
      <c r="H48" s="119" t="s">
        <v>2726</v>
      </c>
      <c r="I48" s="113" t="s">
        <v>711</v>
      </c>
      <c r="J48" s="113" t="s">
        <v>734</v>
      </c>
      <c r="K48" s="116">
        <v>107891132</v>
      </c>
      <c r="L48" s="115" t="s">
        <v>1148</v>
      </c>
      <c r="M48" s="117">
        <v>1</v>
      </c>
      <c r="N48" s="115" t="s">
        <v>27</v>
      </c>
      <c r="O48" s="115" t="s">
        <v>1148</v>
      </c>
      <c r="P48" s="78"/>
    </row>
    <row r="49" spans="1:16" s="6" customFormat="1" ht="24.75" customHeight="1" x14ac:dyDescent="0.3">
      <c r="A49" s="143">
        <v>2</v>
      </c>
      <c r="B49" s="111" t="s">
        <v>2676</v>
      </c>
      <c r="C49" s="112" t="s">
        <v>31</v>
      </c>
      <c r="D49" s="110" t="s">
        <v>2712</v>
      </c>
      <c r="E49" s="145">
        <v>37712</v>
      </c>
      <c r="F49" s="145">
        <v>38077</v>
      </c>
      <c r="G49" s="160">
        <f t="shared" ref="G49:G50" si="2">IF(AND(E49&lt;&gt;"",F49&lt;&gt;""),((F49-E49)/30),"")</f>
        <v>12.166666666666666</v>
      </c>
      <c r="H49" s="114" t="s">
        <v>2727</v>
      </c>
      <c r="I49" s="113" t="s">
        <v>711</v>
      </c>
      <c r="J49" s="113" t="s">
        <v>720</v>
      </c>
      <c r="K49" s="116">
        <v>27990720</v>
      </c>
      <c r="L49" s="115" t="s">
        <v>1148</v>
      </c>
      <c r="M49" s="117">
        <v>1</v>
      </c>
      <c r="N49" s="115" t="s">
        <v>27</v>
      </c>
      <c r="O49" s="115" t="s">
        <v>1148</v>
      </c>
      <c r="P49" s="78"/>
    </row>
    <row r="50" spans="1:16" s="6" customFormat="1" ht="24.75" customHeight="1" x14ac:dyDescent="0.3">
      <c r="A50" s="143">
        <v>3</v>
      </c>
      <c r="B50" s="111" t="s">
        <v>2676</v>
      </c>
      <c r="C50" s="112" t="s">
        <v>31</v>
      </c>
      <c r="D50" s="110" t="s">
        <v>2712</v>
      </c>
      <c r="E50" s="145">
        <v>37712</v>
      </c>
      <c r="F50" s="145">
        <v>38077</v>
      </c>
      <c r="G50" s="160">
        <f t="shared" si="2"/>
        <v>12.166666666666666</v>
      </c>
      <c r="H50" s="119" t="s">
        <v>2727</v>
      </c>
      <c r="I50" s="113" t="s">
        <v>711</v>
      </c>
      <c r="J50" s="113" t="s">
        <v>733</v>
      </c>
      <c r="K50" s="116">
        <v>27990720</v>
      </c>
      <c r="L50" s="115" t="s">
        <v>1148</v>
      </c>
      <c r="M50" s="117">
        <v>1</v>
      </c>
      <c r="N50" s="115" t="s">
        <v>27</v>
      </c>
      <c r="O50" s="115" t="s">
        <v>1148</v>
      </c>
      <c r="P50" s="78"/>
    </row>
    <row r="51" spans="1:16" s="6" customFormat="1" ht="24.75" customHeight="1" outlineLevel="1" x14ac:dyDescent="0.3">
      <c r="A51" s="143">
        <v>4</v>
      </c>
      <c r="B51" s="111" t="s">
        <v>2676</v>
      </c>
      <c r="C51" s="112" t="s">
        <v>31</v>
      </c>
      <c r="D51" s="110" t="s">
        <v>2713</v>
      </c>
      <c r="E51" s="145">
        <v>38078</v>
      </c>
      <c r="F51" s="145">
        <v>38352</v>
      </c>
      <c r="G51" s="160">
        <f t="shared" ref="G51:G107" si="3">IF(AND(E51&lt;&gt;"",F51&lt;&gt;""),((F51-E51)/30),"")</f>
        <v>9.1333333333333329</v>
      </c>
      <c r="H51" s="119" t="s">
        <v>2728</v>
      </c>
      <c r="I51" s="113" t="s">
        <v>711</v>
      </c>
      <c r="J51" s="113" t="s">
        <v>735</v>
      </c>
      <c r="K51" s="116">
        <v>108246240</v>
      </c>
      <c r="L51" s="115" t="s">
        <v>1148</v>
      </c>
      <c r="M51" s="117">
        <v>1</v>
      </c>
      <c r="N51" s="115" t="s">
        <v>27</v>
      </c>
      <c r="O51" s="115" t="s">
        <v>1148</v>
      </c>
      <c r="P51" s="78"/>
    </row>
    <row r="52" spans="1:16" s="7" customFormat="1" ht="24.75" customHeight="1" outlineLevel="1" x14ac:dyDescent="0.3">
      <c r="A52" s="144">
        <v>5</v>
      </c>
      <c r="B52" s="111" t="s">
        <v>2676</v>
      </c>
      <c r="C52" s="112" t="s">
        <v>31</v>
      </c>
      <c r="D52" s="110" t="s">
        <v>2713</v>
      </c>
      <c r="E52" s="145">
        <v>38078</v>
      </c>
      <c r="F52" s="145">
        <v>38352</v>
      </c>
      <c r="G52" s="160">
        <f t="shared" si="3"/>
        <v>9.1333333333333329</v>
      </c>
      <c r="H52" s="119" t="s">
        <v>2728</v>
      </c>
      <c r="I52" s="113" t="s">
        <v>711</v>
      </c>
      <c r="J52" s="113" t="s">
        <v>734</v>
      </c>
      <c r="K52" s="116">
        <v>108246240</v>
      </c>
      <c r="L52" s="115" t="s">
        <v>1148</v>
      </c>
      <c r="M52" s="117">
        <v>1</v>
      </c>
      <c r="N52" s="115" t="s">
        <v>27</v>
      </c>
      <c r="O52" s="115" t="s">
        <v>1148</v>
      </c>
      <c r="P52" s="79"/>
    </row>
    <row r="53" spans="1:16" s="7" customFormat="1" ht="24.75" customHeight="1" outlineLevel="1" x14ac:dyDescent="0.3">
      <c r="A53" s="144">
        <v>6</v>
      </c>
      <c r="B53" s="111" t="s">
        <v>2676</v>
      </c>
      <c r="C53" s="112" t="s">
        <v>31</v>
      </c>
      <c r="D53" s="110" t="s">
        <v>2688</v>
      </c>
      <c r="E53" s="145">
        <v>38384</v>
      </c>
      <c r="F53" s="145">
        <v>38748</v>
      </c>
      <c r="G53" s="160">
        <f t="shared" si="3"/>
        <v>12.133333333333333</v>
      </c>
      <c r="H53" s="119" t="s">
        <v>2707</v>
      </c>
      <c r="I53" s="113" t="s">
        <v>711</v>
      </c>
      <c r="J53" s="113" t="s">
        <v>716</v>
      </c>
      <c r="K53" s="116">
        <v>110688080</v>
      </c>
      <c r="L53" s="115" t="s">
        <v>1148</v>
      </c>
      <c r="M53" s="117">
        <v>1</v>
      </c>
      <c r="N53" s="115" t="s">
        <v>27</v>
      </c>
      <c r="O53" s="115" t="s">
        <v>1148</v>
      </c>
      <c r="P53" s="79"/>
    </row>
    <row r="54" spans="1:16" s="7" customFormat="1" ht="24.75" customHeight="1" outlineLevel="1" x14ac:dyDescent="0.3">
      <c r="A54" s="144">
        <v>7</v>
      </c>
      <c r="B54" s="111" t="s">
        <v>2676</v>
      </c>
      <c r="C54" s="112" t="s">
        <v>31</v>
      </c>
      <c r="D54" s="110" t="s">
        <v>2687</v>
      </c>
      <c r="E54" s="145">
        <v>38741</v>
      </c>
      <c r="F54" s="145">
        <v>39082</v>
      </c>
      <c r="G54" s="160">
        <f t="shared" si="3"/>
        <v>11.366666666666667</v>
      </c>
      <c r="H54" s="119" t="s">
        <v>2706</v>
      </c>
      <c r="I54" s="113" t="s">
        <v>711</v>
      </c>
      <c r="J54" s="113" t="s">
        <v>716</v>
      </c>
      <c r="K54" s="118">
        <v>37116630</v>
      </c>
      <c r="L54" s="115" t="s">
        <v>1148</v>
      </c>
      <c r="M54" s="117">
        <v>1</v>
      </c>
      <c r="N54" s="124" t="s">
        <v>27</v>
      </c>
      <c r="O54" s="124" t="s">
        <v>1148</v>
      </c>
      <c r="P54" s="79"/>
    </row>
    <row r="55" spans="1:16" s="7" customFormat="1" ht="24.75" customHeight="1" outlineLevel="1" x14ac:dyDescent="0.3">
      <c r="A55" s="144">
        <v>8</v>
      </c>
      <c r="B55" s="111" t="s">
        <v>2676</v>
      </c>
      <c r="C55" s="112" t="s">
        <v>31</v>
      </c>
      <c r="D55" s="110" t="s">
        <v>2686</v>
      </c>
      <c r="E55" s="145">
        <v>39181</v>
      </c>
      <c r="F55" s="145">
        <v>39447</v>
      </c>
      <c r="G55" s="160">
        <f t="shared" si="3"/>
        <v>8.8666666666666671</v>
      </c>
      <c r="H55" s="119" t="s">
        <v>2696</v>
      </c>
      <c r="I55" s="113" t="s">
        <v>711</v>
      </c>
      <c r="J55" s="113" t="s">
        <v>716</v>
      </c>
      <c r="K55" s="118">
        <v>22874960</v>
      </c>
      <c r="L55" s="115" t="s">
        <v>1148</v>
      </c>
      <c r="M55" s="117">
        <v>1</v>
      </c>
      <c r="N55" s="124" t="s">
        <v>27</v>
      </c>
      <c r="O55" s="124" t="s">
        <v>26</v>
      </c>
      <c r="P55" s="79"/>
    </row>
    <row r="56" spans="1:16" s="7" customFormat="1" ht="24.75" customHeight="1" outlineLevel="1" x14ac:dyDescent="0.3">
      <c r="A56" s="144">
        <v>9</v>
      </c>
      <c r="B56" s="111" t="s">
        <v>2676</v>
      </c>
      <c r="C56" s="112" t="s">
        <v>31</v>
      </c>
      <c r="D56" s="110" t="s">
        <v>2686</v>
      </c>
      <c r="E56" s="145">
        <v>39181</v>
      </c>
      <c r="F56" s="145">
        <v>39447</v>
      </c>
      <c r="G56" s="160">
        <f t="shared" si="3"/>
        <v>8.8666666666666671</v>
      </c>
      <c r="H56" s="119" t="s">
        <v>2696</v>
      </c>
      <c r="I56" s="113" t="s">
        <v>711</v>
      </c>
      <c r="J56" s="113" t="s">
        <v>77</v>
      </c>
      <c r="K56" s="118">
        <v>22874960</v>
      </c>
      <c r="L56" s="124" t="s">
        <v>1148</v>
      </c>
      <c r="M56" s="117">
        <v>1</v>
      </c>
      <c r="N56" s="115" t="s">
        <v>27</v>
      </c>
      <c r="O56" s="115" t="s">
        <v>26</v>
      </c>
      <c r="P56" s="79"/>
    </row>
    <row r="57" spans="1:16" s="7" customFormat="1" ht="24.75" customHeight="1" outlineLevel="1" x14ac:dyDescent="0.3">
      <c r="A57" s="144">
        <v>10</v>
      </c>
      <c r="B57" s="64" t="s">
        <v>2676</v>
      </c>
      <c r="C57" s="65" t="s">
        <v>31</v>
      </c>
      <c r="D57" s="63" t="s">
        <v>2686</v>
      </c>
      <c r="E57" s="145">
        <v>39181</v>
      </c>
      <c r="F57" s="145">
        <v>39447</v>
      </c>
      <c r="G57" s="160">
        <f t="shared" si="3"/>
        <v>8.8666666666666671</v>
      </c>
      <c r="H57" s="64" t="s">
        <v>2696</v>
      </c>
      <c r="I57" s="63" t="s">
        <v>711</v>
      </c>
      <c r="J57" s="63" t="s">
        <v>725</v>
      </c>
      <c r="K57" s="66">
        <v>22874960</v>
      </c>
      <c r="L57" s="124" t="s">
        <v>1148</v>
      </c>
      <c r="M57" s="67">
        <v>1</v>
      </c>
      <c r="N57" s="65" t="s">
        <v>27</v>
      </c>
      <c r="O57" s="65" t="s">
        <v>26</v>
      </c>
      <c r="P57" s="79"/>
    </row>
    <row r="58" spans="1:16" s="7" customFormat="1" ht="24.75" customHeight="1" outlineLevel="1" x14ac:dyDescent="0.3">
      <c r="A58" s="144">
        <v>11</v>
      </c>
      <c r="B58" s="64" t="s">
        <v>2676</v>
      </c>
      <c r="C58" s="65" t="s">
        <v>31</v>
      </c>
      <c r="D58" s="63" t="s">
        <v>2686</v>
      </c>
      <c r="E58" s="145">
        <v>39181</v>
      </c>
      <c r="F58" s="145">
        <v>39447</v>
      </c>
      <c r="G58" s="160">
        <f t="shared" si="3"/>
        <v>8.8666666666666671</v>
      </c>
      <c r="H58" s="64" t="s">
        <v>2696</v>
      </c>
      <c r="I58" s="63" t="s">
        <v>711</v>
      </c>
      <c r="J58" s="63" t="s">
        <v>732</v>
      </c>
      <c r="K58" s="66">
        <v>22874960</v>
      </c>
      <c r="L58" s="124" t="s">
        <v>1148</v>
      </c>
      <c r="M58" s="67">
        <v>1</v>
      </c>
      <c r="N58" s="65" t="s">
        <v>27</v>
      </c>
      <c r="O58" s="65" t="s">
        <v>1148</v>
      </c>
      <c r="P58" s="79"/>
    </row>
    <row r="59" spans="1:16" s="7" customFormat="1" ht="24.75" customHeight="1" outlineLevel="1" x14ac:dyDescent="0.3">
      <c r="A59" s="144">
        <v>12</v>
      </c>
      <c r="B59" s="64" t="s">
        <v>2676</v>
      </c>
      <c r="C59" s="65" t="s">
        <v>31</v>
      </c>
      <c r="D59" s="63" t="s">
        <v>2685</v>
      </c>
      <c r="E59" s="145">
        <v>39308</v>
      </c>
      <c r="F59" s="145">
        <v>39447</v>
      </c>
      <c r="G59" s="160">
        <f t="shared" si="3"/>
        <v>4.6333333333333337</v>
      </c>
      <c r="H59" s="64" t="s">
        <v>2696</v>
      </c>
      <c r="I59" s="63" t="s">
        <v>711</v>
      </c>
      <c r="J59" s="63" t="s">
        <v>716</v>
      </c>
      <c r="K59" s="66">
        <v>28593700</v>
      </c>
      <c r="L59" s="124" t="s">
        <v>1148</v>
      </c>
      <c r="M59" s="67">
        <v>1</v>
      </c>
      <c r="N59" s="65" t="s">
        <v>27</v>
      </c>
      <c r="O59" s="65" t="s">
        <v>1148</v>
      </c>
      <c r="P59" s="79"/>
    </row>
    <row r="60" spans="1:16" s="7" customFormat="1" ht="24.75" customHeight="1" outlineLevel="1" x14ac:dyDescent="0.3">
      <c r="A60" s="144">
        <v>13</v>
      </c>
      <c r="B60" s="122" t="s">
        <v>2676</v>
      </c>
      <c r="C60" s="124" t="s">
        <v>31</v>
      </c>
      <c r="D60" s="63" t="s">
        <v>2685</v>
      </c>
      <c r="E60" s="145">
        <v>39308</v>
      </c>
      <c r="F60" s="145">
        <v>39447</v>
      </c>
      <c r="G60" s="160">
        <f t="shared" si="3"/>
        <v>4.6333333333333337</v>
      </c>
      <c r="H60" s="64" t="s">
        <v>2696</v>
      </c>
      <c r="I60" s="63" t="s">
        <v>711</v>
      </c>
      <c r="J60" s="63" t="s">
        <v>77</v>
      </c>
      <c r="K60" s="66">
        <v>28593700</v>
      </c>
      <c r="L60" s="124" t="s">
        <v>1148</v>
      </c>
      <c r="M60" s="117">
        <v>1</v>
      </c>
      <c r="N60" s="124" t="s">
        <v>27</v>
      </c>
      <c r="O60" s="124" t="s">
        <v>1148</v>
      </c>
      <c r="P60" s="79"/>
    </row>
    <row r="61" spans="1:16" s="7" customFormat="1" ht="24.75" customHeight="1" outlineLevel="1" x14ac:dyDescent="0.3">
      <c r="A61" s="144">
        <v>14</v>
      </c>
      <c r="B61" s="122" t="s">
        <v>2676</v>
      </c>
      <c r="C61" s="124" t="s">
        <v>31</v>
      </c>
      <c r="D61" s="63" t="s">
        <v>2685</v>
      </c>
      <c r="E61" s="145">
        <v>39308</v>
      </c>
      <c r="F61" s="145">
        <v>39447</v>
      </c>
      <c r="G61" s="160">
        <f t="shared" si="3"/>
        <v>4.6333333333333337</v>
      </c>
      <c r="H61" s="64" t="s">
        <v>2696</v>
      </c>
      <c r="I61" s="63" t="s">
        <v>711</v>
      </c>
      <c r="J61" s="63" t="s">
        <v>725</v>
      </c>
      <c r="K61" s="66">
        <v>28593700</v>
      </c>
      <c r="L61" s="124" t="s">
        <v>1148</v>
      </c>
      <c r="M61" s="117">
        <v>1</v>
      </c>
      <c r="N61" s="124" t="s">
        <v>27</v>
      </c>
      <c r="O61" s="124" t="s">
        <v>1148</v>
      </c>
      <c r="P61" s="79"/>
    </row>
    <row r="62" spans="1:16" s="7" customFormat="1" ht="24.75" customHeight="1" outlineLevel="1" x14ac:dyDescent="0.3">
      <c r="A62" s="144">
        <v>15</v>
      </c>
      <c r="B62" s="122" t="s">
        <v>2676</v>
      </c>
      <c r="C62" s="124" t="s">
        <v>31</v>
      </c>
      <c r="D62" s="63" t="s">
        <v>2685</v>
      </c>
      <c r="E62" s="145">
        <v>39308</v>
      </c>
      <c r="F62" s="145">
        <v>39447</v>
      </c>
      <c r="G62" s="160">
        <f t="shared" si="3"/>
        <v>4.6333333333333337</v>
      </c>
      <c r="H62" s="64" t="s">
        <v>2696</v>
      </c>
      <c r="I62" s="63" t="s">
        <v>711</v>
      </c>
      <c r="J62" s="63" t="s">
        <v>732</v>
      </c>
      <c r="K62" s="66">
        <v>28593700</v>
      </c>
      <c r="L62" s="124" t="s">
        <v>1148</v>
      </c>
      <c r="M62" s="117">
        <v>1</v>
      </c>
      <c r="N62" s="124" t="s">
        <v>27</v>
      </c>
      <c r="O62" s="124" t="s">
        <v>1148</v>
      </c>
      <c r="P62" s="79"/>
    </row>
    <row r="63" spans="1:16" s="7" customFormat="1" ht="24.75" customHeight="1" outlineLevel="1" x14ac:dyDescent="0.3">
      <c r="A63" s="144">
        <v>16</v>
      </c>
      <c r="B63" s="122" t="s">
        <v>2676</v>
      </c>
      <c r="C63" s="124" t="s">
        <v>31</v>
      </c>
      <c r="D63" s="63" t="s">
        <v>2684</v>
      </c>
      <c r="E63" s="145">
        <v>39449</v>
      </c>
      <c r="F63" s="145">
        <v>39813</v>
      </c>
      <c r="G63" s="160">
        <f t="shared" si="3"/>
        <v>12.133333333333333</v>
      </c>
      <c r="H63" s="64" t="s">
        <v>2695</v>
      </c>
      <c r="I63" s="63" t="s">
        <v>711</v>
      </c>
      <c r="J63" s="63" t="s">
        <v>716</v>
      </c>
      <c r="K63" s="66">
        <v>147921749</v>
      </c>
      <c r="L63" s="124" t="s">
        <v>1148</v>
      </c>
      <c r="M63" s="117">
        <v>1</v>
      </c>
      <c r="N63" s="124" t="s">
        <v>27</v>
      </c>
      <c r="O63" s="124" t="s">
        <v>1148</v>
      </c>
      <c r="P63" s="79"/>
    </row>
    <row r="64" spans="1:16" s="7" customFormat="1" ht="24.75" customHeight="1" outlineLevel="1" x14ac:dyDescent="0.3">
      <c r="A64" s="144">
        <v>17</v>
      </c>
      <c r="B64" s="122" t="s">
        <v>2676</v>
      </c>
      <c r="C64" s="124" t="s">
        <v>31</v>
      </c>
      <c r="D64" s="63" t="s">
        <v>2683</v>
      </c>
      <c r="E64" s="145">
        <v>39451</v>
      </c>
      <c r="F64" s="145">
        <v>39813</v>
      </c>
      <c r="G64" s="160">
        <f t="shared" si="3"/>
        <v>12.066666666666666</v>
      </c>
      <c r="H64" s="64" t="s">
        <v>2708</v>
      </c>
      <c r="I64" s="63" t="s">
        <v>711</v>
      </c>
      <c r="J64" s="63" t="s">
        <v>716</v>
      </c>
      <c r="K64" s="66">
        <v>51468660</v>
      </c>
      <c r="L64" s="124" t="s">
        <v>1148</v>
      </c>
      <c r="M64" s="117">
        <v>1</v>
      </c>
      <c r="N64" s="124" t="s">
        <v>27</v>
      </c>
      <c r="O64" s="124" t="s">
        <v>1148</v>
      </c>
      <c r="P64" s="79"/>
    </row>
    <row r="65" spans="1:16" s="7" customFormat="1" ht="24.75" customHeight="1" outlineLevel="1" x14ac:dyDescent="0.3">
      <c r="A65" s="144">
        <v>18</v>
      </c>
      <c r="B65" s="122" t="s">
        <v>2676</v>
      </c>
      <c r="C65" s="124" t="s">
        <v>31</v>
      </c>
      <c r="D65" s="63" t="s">
        <v>2683</v>
      </c>
      <c r="E65" s="145">
        <v>39451</v>
      </c>
      <c r="F65" s="145">
        <v>39813</v>
      </c>
      <c r="G65" s="160">
        <f t="shared" si="3"/>
        <v>12.066666666666666</v>
      </c>
      <c r="H65" s="119" t="s">
        <v>2708</v>
      </c>
      <c r="I65" s="63" t="s">
        <v>711</v>
      </c>
      <c r="J65" s="63" t="s">
        <v>77</v>
      </c>
      <c r="K65" s="66">
        <v>51468660</v>
      </c>
      <c r="L65" s="124" t="s">
        <v>1148</v>
      </c>
      <c r="M65" s="117">
        <v>1</v>
      </c>
      <c r="N65" s="124" t="s">
        <v>27</v>
      </c>
      <c r="O65" s="124" t="s">
        <v>1148</v>
      </c>
      <c r="P65" s="79"/>
    </row>
    <row r="66" spans="1:16" s="7" customFormat="1" ht="24.75" customHeight="1" outlineLevel="1" x14ac:dyDescent="0.3">
      <c r="A66" s="144">
        <v>19</v>
      </c>
      <c r="B66" s="122" t="s">
        <v>2676</v>
      </c>
      <c r="C66" s="124" t="s">
        <v>31</v>
      </c>
      <c r="D66" s="63" t="s">
        <v>2683</v>
      </c>
      <c r="E66" s="145">
        <v>39451</v>
      </c>
      <c r="F66" s="145">
        <v>39813</v>
      </c>
      <c r="G66" s="160">
        <f t="shared" si="3"/>
        <v>12.066666666666666</v>
      </c>
      <c r="H66" s="64" t="s">
        <v>2708</v>
      </c>
      <c r="I66" s="63" t="s">
        <v>711</v>
      </c>
      <c r="J66" s="63" t="s">
        <v>725</v>
      </c>
      <c r="K66" s="66">
        <v>51468660</v>
      </c>
      <c r="L66" s="124" t="s">
        <v>1148</v>
      </c>
      <c r="M66" s="117">
        <v>1</v>
      </c>
      <c r="N66" s="124" t="s">
        <v>27</v>
      </c>
      <c r="O66" s="124" t="s">
        <v>1148</v>
      </c>
      <c r="P66" s="79"/>
    </row>
    <row r="67" spans="1:16" s="7" customFormat="1" ht="24.75" customHeight="1" outlineLevel="1" x14ac:dyDescent="0.3">
      <c r="A67" s="144">
        <v>20</v>
      </c>
      <c r="B67" s="122" t="s">
        <v>2676</v>
      </c>
      <c r="C67" s="124" t="s">
        <v>31</v>
      </c>
      <c r="D67" s="63" t="s">
        <v>2683</v>
      </c>
      <c r="E67" s="145">
        <v>39451</v>
      </c>
      <c r="F67" s="145">
        <v>39813</v>
      </c>
      <c r="G67" s="160">
        <f t="shared" si="3"/>
        <v>12.066666666666666</v>
      </c>
      <c r="H67" s="119" t="s">
        <v>2708</v>
      </c>
      <c r="I67" s="63" t="s">
        <v>711</v>
      </c>
      <c r="J67" s="63" t="s">
        <v>732</v>
      </c>
      <c r="K67" s="66">
        <v>51468660</v>
      </c>
      <c r="L67" s="124" t="s">
        <v>1148</v>
      </c>
      <c r="M67" s="117">
        <v>1</v>
      </c>
      <c r="N67" s="124" t="s">
        <v>27</v>
      </c>
      <c r="O67" s="124" t="s">
        <v>1148</v>
      </c>
      <c r="P67" s="79"/>
    </row>
    <row r="68" spans="1:16" s="7" customFormat="1" ht="24.75" customHeight="1" outlineLevel="1" x14ac:dyDescent="0.3">
      <c r="A68" s="144">
        <v>21</v>
      </c>
      <c r="B68" s="122" t="s">
        <v>2676</v>
      </c>
      <c r="C68" s="124" t="s">
        <v>31</v>
      </c>
      <c r="D68" s="63" t="s">
        <v>2714</v>
      </c>
      <c r="E68" s="145">
        <v>41501</v>
      </c>
      <c r="F68" s="145">
        <v>41988</v>
      </c>
      <c r="G68" s="160">
        <f t="shared" si="3"/>
        <v>16.233333333333334</v>
      </c>
      <c r="H68" s="119" t="s">
        <v>2729</v>
      </c>
      <c r="I68" s="63" t="s">
        <v>711</v>
      </c>
      <c r="J68" s="63" t="s">
        <v>715</v>
      </c>
      <c r="K68" s="66">
        <v>2051865211</v>
      </c>
      <c r="L68" s="124" t="s">
        <v>1148</v>
      </c>
      <c r="M68" s="117">
        <v>1</v>
      </c>
      <c r="N68" s="124" t="s">
        <v>27</v>
      </c>
      <c r="O68" s="124" t="s">
        <v>1148</v>
      </c>
      <c r="P68" s="79"/>
    </row>
    <row r="69" spans="1:16" s="7" customFormat="1" ht="24.75" customHeight="1" outlineLevel="1" x14ac:dyDescent="0.3">
      <c r="A69" s="144">
        <v>22</v>
      </c>
      <c r="B69" s="122" t="s">
        <v>2676</v>
      </c>
      <c r="C69" s="124" t="s">
        <v>31</v>
      </c>
      <c r="D69" s="63" t="s">
        <v>2715</v>
      </c>
      <c r="E69" s="145">
        <v>42041</v>
      </c>
      <c r="F69" s="145">
        <v>42369</v>
      </c>
      <c r="G69" s="160">
        <f t="shared" si="3"/>
        <v>10.933333333333334</v>
      </c>
      <c r="H69" s="119" t="s">
        <v>2730</v>
      </c>
      <c r="I69" s="63" t="s">
        <v>711</v>
      </c>
      <c r="J69" s="63" t="s">
        <v>714</v>
      </c>
      <c r="K69" s="66">
        <v>1197067800</v>
      </c>
      <c r="L69" s="124" t="s">
        <v>1148</v>
      </c>
      <c r="M69" s="117">
        <v>1</v>
      </c>
      <c r="N69" s="124" t="s">
        <v>27</v>
      </c>
      <c r="O69" s="124" t="s">
        <v>26</v>
      </c>
      <c r="P69" s="79"/>
    </row>
    <row r="70" spans="1:16" s="7" customFormat="1" ht="24.75" customHeight="1" outlineLevel="1" x14ac:dyDescent="0.3">
      <c r="A70" s="144">
        <v>23</v>
      </c>
      <c r="B70" s="122" t="s">
        <v>2676</v>
      </c>
      <c r="C70" s="124" t="s">
        <v>31</v>
      </c>
      <c r="D70" s="63" t="s">
        <v>2682</v>
      </c>
      <c r="E70" s="145">
        <v>42396</v>
      </c>
      <c r="F70" s="145">
        <v>42719</v>
      </c>
      <c r="G70" s="160">
        <f t="shared" si="3"/>
        <v>10.766666666666667</v>
      </c>
      <c r="H70" s="119" t="s">
        <v>2694</v>
      </c>
      <c r="I70" s="63" t="s">
        <v>711</v>
      </c>
      <c r="J70" s="63" t="s">
        <v>716</v>
      </c>
      <c r="K70" s="66">
        <v>1761071338</v>
      </c>
      <c r="L70" s="124" t="s">
        <v>1148</v>
      </c>
      <c r="M70" s="117">
        <v>1</v>
      </c>
      <c r="N70" s="124" t="s">
        <v>27</v>
      </c>
      <c r="O70" s="124" t="s">
        <v>1148</v>
      </c>
      <c r="P70" s="79"/>
    </row>
    <row r="71" spans="1:16" s="7" customFormat="1" ht="24.75" customHeight="1" outlineLevel="1" x14ac:dyDescent="0.3">
      <c r="A71" s="144">
        <v>24</v>
      </c>
      <c r="B71" s="122" t="s">
        <v>2676</v>
      </c>
      <c r="C71" s="124" t="s">
        <v>31</v>
      </c>
      <c r="D71" s="63" t="s">
        <v>2682</v>
      </c>
      <c r="E71" s="145">
        <v>42396</v>
      </c>
      <c r="F71" s="145">
        <v>42719</v>
      </c>
      <c r="G71" s="160">
        <f t="shared" si="3"/>
        <v>10.766666666666667</v>
      </c>
      <c r="H71" s="119" t="s">
        <v>2694</v>
      </c>
      <c r="I71" s="63" t="s">
        <v>711</v>
      </c>
      <c r="J71" s="63" t="s">
        <v>732</v>
      </c>
      <c r="K71" s="66">
        <v>1761071338</v>
      </c>
      <c r="L71" s="124" t="s">
        <v>1148</v>
      </c>
      <c r="M71" s="117">
        <v>1</v>
      </c>
      <c r="N71" s="124" t="s">
        <v>27</v>
      </c>
      <c r="O71" s="124" t="s">
        <v>1148</v>
      </c>
      <c r="P71" s="79"/>
    </row>
    <row r="72" spans="1:16" s="7" customFormat="1" ht="24.75" customHeight="1" outlineLevel="1" x14ac:dyDescent="0.3">
      <c r="A72" s="144">
        <v>25</v>
      </c>
      <c r="B72" s="122" t="s">
        <v>2676</v>
      </c>
      <c r="C72" s="124" t="s">
        <v>31</v>
      </c>
      <c r="D72" s="63" t="s">
        <v>2677</v>
      </c>
      <c r="E72" s="145">
        <v>42397</v>
      </c>
      <c r="F72" s="145">
        <v>42719</v>
      </c>
      <c r="G72" s="160">
        <f t="shared" si="3"/>
        <v>10.733333333333333</v>
      </c>
      <c r="H72" s="64" t="s">
        <v>2689</v>
      </c>
      <c r="I72" s="63" t="s">
        <v>711</v>
      </c>
      <c r="J72" s="63" t="s">
        <v>716</v>
      </c>
      <c r="K72" s="66">
        <v>1341695310</v>
      </c>
      <c r="L72" s="124" t="s">
        <v>1148</v>
      </c>
      <c r="M72" s="117">
        <v>1</v>
      </c>
      <c r="N72" s="124" t="s">
        <v>27</v>
      </c>
      <c r="O72" s="124" t="s">
        <v>26</v>
      </c>
      <c r="P72" s="79"/>
    </row>
    <row r="73" spans="1:16" s="7" customFormat="1" ht="24.75" customHeight="1" outlineLevel="1" x14ac:dyDescent="0.3">
      <c r="A73" s="144">
        <v>26</v>
      </c>
      <c r="B73" s="122" t="s">
        <v>2676</v>
      </c>
      <c r="C73" s="124" t="s">
        <v>31</v>
      </c>
      <c r="D73" s="63" t="s">
        <v>2677</v>
      </c>
      <c r="E73" s="145">
        <v>42397</v>
      </c>
      <c r="F73" s="145">
        <v>42719</v>
      </c>
      <c r="G73" s="160">
        <f t="shared" si="3"/>
        <v>10.733333333333333</v>
      </c>
      <c r="H73" s="119" t="s">
        <v>2689</v>
      </c>
      <c r="I73" s="63" t="s">
        <v>711</v>
      </c>
      <c r="J73" s="63" t="s">
        <v>732</v>
      </c>
      <c r="K73" s="66">
        <v>1341695310</v>
      </c>
      <c r="L73" s="124" t="s">
        <v>1148</v>
      </c>
      <c r="M73" s="117">
        <v>1</v>
      </c>
      <c r="N73" s="124" t="s">
        <v>27</v>
      </c>
      <c r="O73" s="124" t="s">
        <v>26</v>
      </c>
      <c r="P73" s="79"/>
    </row>
    <row r="74" spans="1:16" s="7" customFormat="1" ht="24.75" customHeight="1" outlineLevel="1" x14ac:dyDescent="0.3">
      <c r="A74" s="144">
        <v>27</v>
      </c>
      <c r="B74" s="122" t="s">
        <v>2676</v>
      </c>
      <c r="C74" s="124" t="s">
        <v>31</v>
      </c>
      <c r="D74" s="63" t="s">
        <v>2716</v>
      </c>
      <c r="E74" s="145">
        <v>42401</v>
      </c>
      <c r="F74" s="145">
        <v>42719</v>
      </c>
      <c r="G74" s="160">
        <f t="shared" si="3"/>
        <v>10.6</v>
      </c>
      <c r="H74" s="64" t="s">
        <v>2731</v>
      </c>
      <c r="I74" s="63" t="s">
        <v>711</v>
      </c>
      <c r="J74" s="63" t="s">
        <v>714</v>
      </c>
      <c r="K74" s="66">
        <v>614065471</v>
      </c>
      <c r="L74" s="124" t="s">
        <v>1148</v>
      </c>
      <c r="M74" s="117">
        <v>1</v>
      </c>
      <c r="N74" s="124" t="s">
        <v>27</v>
      </c>
      <c r="O74" s="124" t="s">
        <v>26</v>
      </c>
      <c r="P74" s="79"/>
    </row>
    <row r="75" spans="1:16" s="7" customFormat="1" ht="24.75" customHeight="1" outlineLevel="1" x14ac:dyDescent="0.3">
      <c r="A75" s="144">
        <v>28</v>
      </c>
      <c r="B75" s="122" t="s">
        <v>2676</v>
      </c>
      <c r="C75" s="124" t="s">
        <v>31</v>
      </c>
      <c r="D75" s="63" t="s">
        <v>2717</v>
      </c>
      <c r="E75" s="145">
        <v>42716</v>
      </c>
      <c r="F75" s="145">
        <v>43084</v>
      </c>
      <c r="G75" s="160">
        <f t="shared" si="3"/>
        <v>12.266666666666667</v>
      </c>
      <c r="H75" s="64" t="s">
        <v>2732</v>
      </c>
      <c r="I75" s="63" t="s">
        <v>711</v>
      </c>
      <c r="J75" s="63" t="s">
        <v>714</v>
      </c>
      <c r="K75" s="66">
        <v>739328382</v>
      </c>
      <c r="L75" s="124" t="s">
        <v>1148</v>
      </c>
      <c r="M75" s="117">
        <v>1</v>
      </c>
      <c r="N75" s="124" t="s">
        <v>27</v>
      </c>
      <c r="O75" s="124" t="s">
        <v>1148</v>
      </c>
      <c r="P75" s="79"/>
    </row>
    <row r="76" spans="1:16" s="7" customFormat="1" ht="24.75" customHeight="1" outlineLevel="1" x14ac:dyDescent="0.3">
      <c r="A76" s="144">
        <v>29</v>
      </c>
      <c r="B76" s="122" t="s">
        <v>2676</v>
      </c>
      <c r="C76" s="124" t="s">
        <v>31</v>
      </c>
      <c r="D76" s="63" t="s">
        <v>2678</v>
      </c>
      <c r="E76" s="145">
        <v>42716</v>
      </c>
      <c r="F76" s="145">
        <v>43084</v>
      </c>
      <c r="G76" s="160">
        <f t="shared" si="3"/>
        <v>12.266666666666667</v>
      </c>
      <c r="H76" s="64" t="s">
        <v>2690</v>
      </c>
      <c r="I76" s="63" t="s">
        <v>711</v>
      </c>
      <c r="J76" s="63" t="s">
        <v>716</v>
      </c>
      <c r="K76" s="66">
        <v>4227228560</v>
      </c>
      <c r="L76" s="124" t="s">
        <v>1148</v>
      </c>
      <c r="M76" s="117">
        <v>1</v>
      </c>
      <c r="N76" s="124" t="s">
        <v>27</v>
      </c>
      <c r="O76" s="124" t="s">
        <v>26</v>
      </c>
      <c r="P76" s="79"/>
    </row>
    <row r="77" spans="1:16" s="7" customFormat="1" ht="24.75" customHeight="1" outlineLevel="1" x14ac:dyDescent="0.3">
      <c r="A77" s="144">
        <v>30</v>
      </c>
      <c r="B77" s="122" t="s">
        <v>2676</v>
      </c>
      <c r="C77" s="124" t="s">
        <v>31</v>
      </c>
      <c r="D77" s="121" t="s">
        <v>2678</v>
      </c>
      <c r="E77" s="145">
        <v>42716</v>
      </c>
      <c r="F77" s="145">
        <v>43084</v>
      </c>
      <c r="G77" s="160">
        <f t="shared" si="3"/>
        <v>12.266666666666667</v>
      </c>
      <c r="H77" s="119" t="s">
        <v>2690</v>
      </c>
      <c r="I77" s="121" t="s">
        <v>711</v>
      </c>
      <c r="J77" s="121" t="s">
        <v>732</v>
      </c>
      <c r="K77" s="123">
        <v>4227228560</v>
      </c>
      <c r="L77" s="124" t="s">
        <v>1148</v>
      </c>
      <c r="M77" s="117">
        <v>1</v>
      </c>
      <c r="N77" s="124" t="s">
        <v>27</v>
      </c>
      <c r="O77" s="124" t="s">
        <v>26</v>
      </c>
      <c r="P77" s="79"/>
    </row>
    <row r="78" spans="1:16" s="7" customFormat="1" ht="24.75" customHeight="1" outlineLevel="1" x14ac:dyDescent="0.3">
      <c r="A78" s="144">
        <v>31</v>
      </c>
      <c r="B78" s="122" t="s">
        <v>2676</v>
      </c>
      <c r="C78" s="124" t="s">
        <v>31</v>
      </c>
      <c r="D78" s="121" t="s">
        <v>2718</v>
      </c>
      <c r="E78" s="145">
        <v>43070</v>
      </c>
      <c r="F78" s="145">
        <v>43404</v>
      </c>
      <c r="G78" s="160">
        <f t="shared" si="3"/>
        <v>11.133333333333333</v>
      </c>
      <c r="H78" s="122" t="s">
        <v>2733</v>
      </c>
      <c r="I78" s="121" t="s">
        <v>711</v>
      </c>
      <c r="J78" s="121" t="s">
        <v>714</v>
      </c>
      <c r="K78" s="123">
        <v>1178983620</v>
      </c>
      <c r="L78" s="124" t="s">
        <v>1148</v>
      </c>
      <c r="M78" s="117">
        <v>1</v>
      </c>
      <c r="N78" s="124" t="s">
        <v>27</v>
      </c>
      <c r="O78" s="124" t="s">
        <v>1148</v>
      </c>
      <c r="P78" s="79"/>
    </row>
    <row r="79" spans="1:16" s="7" customFormat="1" ht="24.75" customHeight="1" outlineLevel="1" x14ac:dyDescent="0.3">
      <c r="A79" s="144">
        <v>32</v>
      </c>
      <c r="B79" s="122" t="s">
        <v>2676</v>
      </c>
      <c r="C79" s="124" t="s">
        <v>31</v>
      </c>
      <c r="D79" s="121" t="s">
        <v>2718</v>
      </c>
      <c r="E79" s="145">
        <v>43070</v>
      </c>
      <c r="F79" s="145">
        <v>43404</v>
      </c>
      <c r="G79" s="160">
        <f t="shared" si="3"/>
        <v>11.133333333333333</v>
      </c>
      <c r="H79" s="119" t="s">
        <v>2733</v>
      </c>
      <c r="I79" s="121" t="s">
        <v>711</v>
      </c>
      <c r="J79" s="121" t="s">
        <v>723</v>
      </c>
      <c r="K79" s="123">
        <v>1178983620</v>
      </c>
      <c r="L79" s="124" t="s">
        <v>1148</v>
      </c>
      <c r="M79" s="117">
        <v>1</v>
      </c>
      <c r="N79" s="124" t="s">
        <v>27</v>
      </c>
      <c r="O79" s="124" t="s">
        <v>1148</v>
      </c>
      <c r="P79" s="79"/>
    </row>
    <row r="80" spans="1:16" s="7" customFormat="1" ht="24.75" customHeight="1" outlineLevel="1" x14ac:dyDescent="0.3">
      <c r="A80" s="144">
        <v>33</v>
      </c>
      <c r="B80" s="122" t="s">
        <v>2676</v>
      </c>
      <c r="C80" s="124" t="s">
        <v>31</v>
      </c>
      <c r="D80" s="121" t="s">
        <v>2679</v>
      </c>
      <c r="E80" s="145">
        <v>43085</v>
      </c>
      <c r="F80" s="145">
        <v>43404</v>
      </c>
      <c r="G80" s="160">
        <f t="shared" si="3"/>
        <v>10.633333333333333</v>
      </c>
      <c r="H80" s="122" t="s">
        <v>2691</v>
      </c>
      <c r="I80" s="121" t="s">
        <v>711</v>
      </c>
      <c r="J80" s="121" t="s">
        <v>729</v>
      </c>
      <c r="K80" s="123">
        <v>4301945431</v>
      </c>
      <c r="L80" s="124" t="s">
        <v>1148</v>
      </c>
      <c r="M80" s="117">
        <v>1</v>
      </c>
      <c r="N80" s="124" t="s">
        <v>27</v>
      </c>
      <c r="O80" s="124" t="s">
        <v>26</v>
      </c>
      <c r="P80" s="79"/>
    </row>
    <row r="81" spans="1:16" s="7" customFormat="1" ht="24.75" customHeight="1" outlineLevel="1" x14ac:dyDescent="0.3">
      <c r="A81" s="144">
        <v>34</v>
      </c>
      <c r="B81" s="122" t="s">
        <v>2676</v>
      </c>
      <c r="C81" s="124" t="s">
        <v>31</v>
      </c>
      <c r="D81" s="121" t="s">
        <v>2679</v>
      </c>
      <c r="E81" s="145">
        <v>43085</v>
      </c>
      <c r="F81" s="145">
        <v>43404</v>
      </c>
      <c r="G81" s="160">
        <f t="shared" ref="G81:G86" si="4">IF(AND(E81&lt;&gt;"",F81&lt;&gt;""),((F81-E81)/30),"")</f>
        <v>10.633333333333333</v>
      </c>
      <c r="H81" s="64" t="s">
        <v>2691</v>
      </c>
      <c r="I81" s="63" t="s">
        <v>711</v>
      </c>
      <c r="J81" s="63" t="s">
        <v>716</v>
      </c>
      <c r="K81" s="66">
        <v>4301945431</v>
      </c>
      <c r="L81" s="124" t="s">
        <v>1148</v>
      </c>
      <c r="M81" s="117">
        <v>1</v>
      </c>
      <c r="N81" s="124" t="s">
        <v>27</v>
      </c>
      <c r="O81" s="124" t="s">
        <v>26</v>
      </c>
      <c r="P81" s="79"/>
    </row>
    <row r="82" spans="1:16" s="7" customFormat="1" ht="24.75" customHeight="1" outlineLevel="1" x14ac:dyDescent="0.3">
      <c r="A82" s="144">
        <v>35</v>
      </c>
      <c r="B82" s="122" t="s">
        <v>2676</v>
      </c>
      <c r="C82" s="124" t="s">
        <v>31</v>
      </c>
      <c r="D82" s="121" t="s">
        <v>2679</v>
      </c>
      <c r="E82" s="145">
        <v>43085</v>
      </c>
      <c r="F82" s="145">
        <v>43404</v>
      </c>
      <c r="G82" s="160">
        <f t="shared" si="4"/>
        <v>10.633333333333333</v>
      </c>
      <c r="H82" s="119" t="s">
        <v>2691</v>
      </c>
      <c r="I82" s="63" t="s">
        <v>711</v>
      </c>
      <c r="J82" s="63" t="s">
        <v>732</v>
      </c>
      <c r="K82" s="66">
        <v>4301945431</v>
      </c>
      <c r="L82" s="124" t="s">
        <v>1148</v>
      </c>
      <c r="M82" s="117">
        <v>1</v>
      </c>
      <c r="N82" s="124" t="s">
        <v>27</v>
      </c>
      <c r="O82" s="124" t="s">
        <v>26</v>
      </c>
      <c r="P82" s="79"/>
    </row>
    <row r="83" spans="1:16" s="7" customFormat="1" ht="24.75" customHeight="1" outlineLevel="1" x14ac:dyDescent="0.3">
      <c r="A83" s="144">
        <v>36</v>
      </c>
      <c r="B83" s="122" t="s">
        <v>2676</v>
      </c>
      <c r="C83" s="124" t="s">
        <v>31</v>
      </c>
      <c r="D83" s="121" t="s">
        <v>2719</v>
      </c>
      <c r="E83" s="145">
        <v>43402</v>
      </c>
      <c r="F83" s="145">
        <v>43448</v>
      </c>
      <c r="G83" s="160">
        <f t="shared" si="4"/>
        <v>1.5333333333333334</v>
      </c>
      <c r="H83" s="64" t="s">
        <v>2733</v>
      </c>
      <c r="I83" s="63" t="s">
        <v>711</v>
      </c>
      <c r="J83" s="63" t="s">
        <v>714</v>
      </c>
      <c r="K83" s="66">
        <v>149265485</v>
      </c>
      <c r="L83" s="124" t="s">
        <v>1148</v>
      </c>
      <c r="M83" s="117">
        <v>1</v>
      </c>
      <c r="N83" s="124" t="s">
        <v>27</v>
      </c>
      <c r="O83" s="124" t="s">
        <v>1148</v>
      </c>
      <c r="P83" s="79"/>
    </row>
    <row r="84" spans="1:16" s="7" customFormat="1" ht="24.75" customHeight="1" outlineLevel="1" x14ac:dyDescent="0.3">
      <c r="A84" s="144">
        <v>37</v>
      </c>
      <c r="B84" s="122" t="s">
        <v>2676</v>
      </c>
      <c r="C84" s="124" t="s">
        <v>31</v>
      </c>
      <c r="D84" s="63" t="s">
        <v>2681</v>
      </c>
      <c r="E84" s="145">
        <v>43405</v>
      </c>
      <c r="F84" s="145">
        <v>43448</v>
      </c>
      <c r="G84" s="160">
        <f t="shared" si="4"/>
        <v>1.4333333333333333</v>
      </c>
      <c r="H84" s="64" t="s">
        <v>2693</v>
      </c>
      <c r="I84" s="63" t="s">
        <v>711</v>
      </c>
      <c r="J84" s="63" t="s">
        <v>729</v>
      </c>
      <c r="K84" s="66">
        <v>540287874</v>
      </c>
      <c r="L84" s="124" t="s">
        <v>1148</v>
      </c>
      <c r="M84" s="117">
        <v>1</v>
      </c>
      <c r="N84" s="124" t="s">
        <v>27</v>
      </c>
      <c r="O84" s="124" t="s">
        <v>1148</v>
      </c>
      <c r="P84" s="79"/>
    </row>
    <row r="85" spans="1:16" s="7" customFormat="1" ht="24.75" customHeight="1" outlineLevel="1" x14ac:dyDescent="0.3">
      <c r="A85" s="144">
        <v>38</v>
      </c>
      <c r="B85" s="122" t="s">
        <v>2676</v>
      </c>
      <c r="C85" s="124" t="s">
        <v>31</v>
      </c>
      <c r="D85" s="63" t="s">
        <v>2681</v>
      </c>
      <c r="E85" s="145">
        <v>43405</v>
      </c>
      <c r="F85" s="145">
        <v>43448</v>
      </c>
      <c r="G85" s="160">
        <f t="shared" si="4"/>
        <v>1.4333333333333333</v>
      </c>
      <c r="H85" s="64" t="s">
        <v>2693</v>
      </c>
      <c r="I85" s="63" t="s">
        <v>711</v>
      </c>
      <c r="J85" s="63" t="s">
        <v>716</v>
      </c>
      <c r="K85" s="66">
        <v>540287874</v>
      </c>
      <c r="L85" s="124" t="s">
        <v>1148</v>
      </c>
      <c r="M85" s="117">
        <v>1</v>
      </c>
      <c r="N85" s="124" t="s">
        <v>27</v>
      </c>
      <c r="O85" s="124" t="s">
        <v>1148</v>
      </c>
      <c r="P85" s="79"/>
    </row>
    <row r="86" spans="1:16" s="7" customFormat="1" ht="24.75" customHeight="1" outlineLevel="1" x14ac:dyDescent="0.3">
      <c r="A86" s="144">
        <v>39</v>
      </c>
      <c r="B86" s="122" t="s">
        <v>2676</v>
      </c>
      <c r="C86" s="124" t="s">
        <v>31</v>
      </c>
      <c r="D86" s="63" t="s">
        <v>2681</v>
      </c>
      <c r="E86" s="145">
        <v>43405</v>
      </c>
      <c r="F86" s="145">
        <v>43448</v>
      </c>
      <c r="G86" s="160">
        <f t="shared" si="4"/>
        <v>1.4333333333333333</v>
      </c>
      <c r="H86" s="64" t="s">
        <v>2693</v>
      </c>
      <c r="I86" s="63" t="s">
        <v>711</v>
      </c>
      <c r="J86" s="63" t="s">
        <v>732</v>
      </c>
      <c r="K86" s="66">
        <v>540287874</v>
      </c>
      <c r="L86" s="124" t="s">
        <v>1148</v>
      </c>
      <c r="M86" s="117">
        <v>1</v>
      </c>
      <c r="N86" s="124" t="s">
        <v>27</v>
      </c>
      <c r="O86" s="124" t="s">
        <v>1148</v>
      </c>
      <c r="P86" s="79"/>
    </row>
    <row r="87" spans="1:16" s="7" customFormat="1" ht="24.75" customHeight="1" outlineLevel="1" x14ac:dyDescent="0.3">
      <c r="A87" s="144">
        <v>40</v>
      </c>
      <c r="B87" s="122" t="s">
        <v>2676</v>
      </c>
      <c r="C87" s="124" t="s">
        <v>31</v>
      </c>
      <c r="D87" s="63" t="s">
        <v>2720</v>
      </c>
      <c r="E87" s="145">
        <v>43484</v>
      </c>
      <c r="F87" s="145">
        <v>43822</v>
      </c>
      <c r="G87" s="160">
        <f t="shared" si="3"/>
        <v>11.266666666666667</v>
      </c>
      <c r="H87" s="64" t="s">
        <v>2733</v>
      </c>
      <c r="I87" s="63" t="s">
        <v>711</v>
      </c>
      <c r="J87" s="63" t="s">
        <v>714</v>
      </c>
      <c r="K87" s="66">
        <v>1404820410</v>
      </c>
      <c r="L87" s="124" t="s">
        <v>1148</v>
      </c>
      <c r="M87" s="117">
        <v>1</v>
      </c>
      <c r="N87" s="124" t="s">
        <v>27</v>
      </c>
      <c r="O87" s="124" t="s">
        <v>1148</v>
      </c>
      <c r="P87" s="79"/>
    </row>
    <row r="88" spans="1:16" s="7" customFormat="1" ht="24.75" customHeight="1" outlineLevel="1" x14ac:dyDescent="0.3">
      <c r="A88" s="144">
        <v>41</v>
      </c>
      <c r="B88" s="122" t="s">
        <v>2676</v>
      </c>
      <c r="C88" s="124" t="s">
        <v>31</v>
      </c>
      <c r="D88" s="63" t="s">
        <v>2680</v>
      </c>
      <c r="E88" s="145">
        <v>43486</v>
      </c>
      <c r="F88" s="145">
        <v>43822</v>
      </c>
      <c r="G88" s="160">
        <f t="shared" si="3"/>
        <v>11.2</v>
      </c>
      <c r="H88" s="64" t="s">
        <v>2692</v>
      </c>
      <c r="I88" s="63" t="s">
        <v>711</v>
      </c>
      <c r="J88" s="63" t="s">
        <v>729</v>
      </c>
      <c r="K88" s="66">
        <v>5122046163</v>
      </c>
      <c r="L88" s="124" t="s">
        <v>1148</v>
      </c>
      <c r="M88" s="117">
        <v>1</v>
      </c>
      <c r="N88" s="124" t="s">
        <v>27</v>
      </c>
      <c r="O88" s="124" t="s">
        <v>1148</v>
      </c>
      <c r="P88" s="79"/>
    </row>
    <row r="89" spans="1:16" s="7" customFormat="1" ht="24.75" customHeight="1" outlineLevel="1" x14ac:dyDescent="0.3">
      <c r="A89" s="144">
        <v>42</v>
      </c>
      <c r="B89" s="122" t="s">
        <v>2676</v>
      </c>
      <c r="C89" s="124" t="s">
        <v>31</v>
      </c>
      <c r="D89" s="63" t="s">
        <v>2680</v>
      </c>
      <c r="E89" s="145">
        <v>43486</v>
      </c>
      <c r="F89" s="145">
        <v>43822</v>
      </c>
      <c r="G89" s="160">
        <f t="shared" si="3"/>
        <v>11.2</v>
      </c>
      <c r="H89" s="64" t="s">
        <v>2692</v>
      </c>
      <c r="I89" s="63" t="s">
        <v>711</v>
      </c>
      <c r="J89" s="63" t="s">
        <v>716</v>
      </c>
      <c r="K89" s="66">
        <v>5122046163</v>
      </c>
      <c r="L89" s="124" t="s">
        <v>1148</v>
      </c>
      <c r="M89" s="117">
        <v>1</v>
      </c>
      <c r="N89" s="124" t="s">
        <v>27</v>
      </c>
      <c r="O89" s="124" t="s">
        <v>1148</v>
      </c>
      <c r="P89" s="79"/>
    </row>
    <row r="90" spans="1:16" s="7" customFormat="1" ht="24.75" customHeight="1" outlineLevel="1" x14ac:dyDescent="0.3">
      <c r="A90" s="144">
        <v>43</v>
      </c>
      <c r="B90" s="122" t="s">
        <v>2676</v>
      </c>
      <c r="C90" s="124" t="s">
        <v>31</v>
      </c>
      <c r="D90" s="63" t="s">
        <v>2680</v>
      </c>
      <c r="E90" s="145">
        <v>43486</v>
      </c>
      <c r="F90" s="145">
        <v>43822</v>
      </c>
      <c r="G90" s="160">
        <f t="shared" si="3"/>
        <v>11.2</v>
      </c>
      <c r="H90" s="64" t="s">
        <v>2692</v>
      </c>
      <c r="I90" s="63" t="s">
        <v>711</v>
      </c>
      <c r="J90" s="63" t="s">
        <v>732</v>
      </c>
      <c r="K90" s="66">
        <v>5122046163</v>
      </c>
      <c r="L90" s="124" t="s">
        <v>1148</v>
      </c>
      <c r="M90" s="117">
        <v>1</v>
      </c>
      <c r="N90" s="124" t="s">
        <v>27</v>
      </c>
      <c r="O90" s="124" t="s">
        <v>1148</v>
      </c>
      <c r="P90" s="79"/>
    </row>
    <row r="91" spans="1:16" s="7" customFormat="1" ht="24.75" customHeight="1" outlineLevel="1" x14ac:dyDescent="0.3">
      <c r="A91" s="143">
        <v>44</v>
      </c>
      <c r="B91" s="122" t="s">
        <v>2676</v>
      </c>
      <c r="C91" s="124" t="s">
        <v>31</v>
      </c>
      <c r="D91" s="121" t="s">
        <v>2721</v>
      </c>
      <c r="E91" s="145">
        <v>43564</v>
      </c>
      <c r="F91" s="145">
        <v>43814</v>
      </c>
      <c r="G91" s="160">
        <f t="shared" si="3"/>
        <v>8.3333333333333339</v>
      </c>
      <c r="H91" s="122" t="s">
        <v>2734</v>
      </c>
      <c r="I91" s="121" t="s">
        <v>711</v>
      </c>
      <c r="J91" s="121" t="s">
        <v>732</v>
      </c>
      <c r="K91" s="123">
        <v>75351200</v>
      </c>
      <c r="L91" s="124" t="s">
        <v>1148</v>
      </c>
      <c r="M91" s="117">
        <v>1</v>
      </c>
      <c r="N91" s="124" t="s">
        <v>27</v>
      </c>
      <c r="O91" s="124" t="s">
        <v>1148</v>
      </c>
      <c r="P91" s="79"/>
    </row>
    <row r="92" spans="1:16" s="7" customFormat="1" ht="24.75" customHeight="1" outlineLevel="1" x14ac:dyDescent="0.3">
      <c r="A92" s="143">
        <v>45</v>
      </c>
      <c r="B92" s="122" t="s">
        <v>2676</v>
      </c>
      <c r="C92" s="124" t="s">
        <v>31</v>
      </c>
      <c r="D92" s="121" t="s">
        <v>2722</v>
      </c>
      <c r="E92" s="145">
        <v>43922</v>
      </c>
      <c r="F92" s="145">
        <v>44196</v>
      </c>
      <c r="G92" s="160">
        <f t="shared" si="3"/>
        <v>9.1333333333333329</v>
      </c>
      <c r="H92" s="122" t="s">
        <v>2735</v>
      </c>
      <c r="I92" s="121" t="s">
        <v>711</v>
      </c>
      <c r="J92" s="121" t="s">
        <v>719</v>
      </c>
      <c r="K92" s="123">
        <v>4046773395</v>
      </c>
      <c r="L92" s="124" t="s">
        <v>1148</v>
      </c>
      <c r="M92" s="117">
        <v>1</v>
      </c>
      <c r="N92" s="124" t="s">
        <v>27</v>
      </c>
      <c r="O92" s="124" t="s">
        <v>1148</v>
      </c>
      <c r="P92" s="79"/>
    </row>
    <row r="93" spans="1:16" s="7" customFormat="1" ht="24.75" customHeight="1" outlineLevel="1" x14ac:dyDescent="0.3">
      <c r="A93" s="143">
        <v>46</v>
      </c>
      <c r="B93" s="122" t="s">
        <v>2676</v>
      </c>
      <c r="C93" s="124" t="s">
        <v>31</v>
      </c>
      <c r="D93" s="121" t="s">
        <v>2723</v>
      </c>
      <c r="E93" s="145">
        <v>43922</v>
      </c>
      <c r="F93" s="145">
        <v>44196</v>
      </c>
      <c r="G93" s="160">
        <f t="shared" si="3"/>
        <v>9.1333333333333329</v>
      </c>
      <c r="H93" s="122" t="s">
        <v>2736</v>
      </c>
      <c r="I93" s="121" t="s">
        <v>711</v>
      </c>
      <c r="J93" s="121" t="s">
        <v>721</v>
      </c>
      <c r="K93" s="123">
        <v>1091612333</v>
      </c>
      <c r="L93" s="124" t="s">
        <v>1148</v>
      </c>
      <c r="M93" s="117">
        <v>1</v>
      </c>
      <c r="N93" s="124" t="s">
        <v>2634</v>
      </c>
      <c r="O93" s="124" t="s">
        <v>1148</v>
      </c>
      <c r="P93" s="79"/>
    </row>
    <row r="94" spans="1:16" s="7" customFormat="1" ht="24.75" customHeight="1" outlineLevel="1" x14ac:dyDescent="0.3">
      <c r="A94" s="143">
        <v>47</v>
      </c>
      <c r="B94" s="122" t="s">
        <v>2676</v>
      </c>
      <c r="C94" s="124" t="s">
        <v>31</v>
      </c>
      <c r="D94" s="121" t="s">
        <v>2724</v>
      </c>
      <c r="E94" s="145">
        <v>43922</v>
      </c>
      <c r="F94" s="145">
        <v>44196</v>
      </c>
      <c r="G94" s="160">
        <f t="shared" si="3"/>
        <v>9.1333333333333329</v>
      </c>
      <c r="H94" s="122" t="s">
        <v>2737</v>
      </c>
      <c r="I94" s="121" t="s">
        <v>711</v>
      </c>
      <c r="J94" s="121" t="s">
        <v>739</v>
      </c>
      <c r="K94" s="123">
        <v>756097587</v>
      </c>
      <c r="L94" s="124" t="s">
        <v>1148</v>
      </c>
      <c r="M94" s="117">
        <v>1</v>
      </c>
      <c r="N94" s="124" t="s">
        <v>2634</v>
      </c>
      <c r="O94" s="124" t="s">
        <v>1148</v>
      </c>
      <c r="P94" s="79"/>
    </row>
    <row r="95" spans="1:16" s="7" customFormat="1" ht="24.75" customHeight="1" outlineLevel="1" x14ac:dyDescent="0.3">
      <c r="A95" s="144">
        <v>48</v>
      </c>
      <c r="B95" s="122" t="s">
        <v>2676</v>
      </c>
      <c r="C95" s="124" t="s">
        <v>31</v>
      </c>
      <c r="D95" s="121" t="s">
        <v>2724</v>
      </c>
      <c r="E95" s="145">
        <v>43922</v>
      </c>
      <c r="F95" s="145">
        <v>44196</v>
      </c>
      <c r="G95" s="160">
        <f t="shared" si="3"/>
        <v>9.1333333333333329</v>
      </c>
      <c r="H95" s="119" t="s">
        <v>2737</v>
      </c>
      <c r="I95" s="121" t="s">
        <v>711</v>
      </c>
      <c r="J95" s="121" t="s">
        <v>728</v>
      </c>
      <c r="K95" s="123">
        <v>756097587</v>
      </c>
      <c r="L95" s="124" t="s">
        <v>1148</v>
      </c>
      <c r="M95" s="117">
        <v>1</v>
      </c>
      <c r="N95" s="124" t="s">
        <v>2634</v>
      </c>
      <c r="O95" s="124" t="s">
        <v>1148</v>
      </c>
      <c r="P95" s="79"/>
    </row>
    <row r="96" spans="1:16" s="7" customFormat="1" ht="24.75" customHeight="1" outlineLevel="1" x14ac:dyDescent="0.3">
      <c r="A96" s="144">
        <v>49</v>
      </c>
      <c r="B96" s="122" t="s">
        <v>2676</v>
      </c>
      <c r="C96" s="124" t="s">
        <v>31</v>
      </c>
      <c r="D96" s="121" t="s">
        <v>2725</v>
      </c>
      <c r="E96" s="145">
        <v>44110</v>
      </c>
      <c r="F96" s="145">
        <v>44196</v>
      </c>
      <c r="G96" s="160">
        <f t="shared" si="3"/>
        <v>2.8666666666666667</v>
      </c>
      <c r="H96" s="119" t="s">
        <v>2738</v>
      </c>
      <c r="I96" s="121" t="s">
        <v>711</v>
      </c>
      <c r="J96" s="121" t="s">
        <v>732</v>
      </c>
      <c r="K96" s="123">
        <v>35368400</v>
      </c>
      <c r="L96" s="124" t="s">
        <v>1148</v>
      </c>
      <c r="M96" s="117">
        <v>1</v>
      </c>
      <c r="N96" s="124" t="s">
        <v>2634</v>
      </c>
      <c r="O96" s="124" t="s">
        <v>1148</v>
      </c>
      <c r="P96" s="79"/>
    </row>
    <row r="97" spans="1:16" s="7" customFormat="1" ht="24.75" customHeight="1" outlineLevel="1" x14ac:dyDescent="0.3">
      <c r="A97" s="144">
        <v>50</v>
      </c>
      <c r="B97" s="122" t="s">
        <v>2676</v>
      </c>
      <c r="C97" s="124" t="s">
        <v>31</v>
      </c>
      <c r="D97" s="121" t="s">
        <v>2698</v>
      </c>
      <c r="E97" s="145">
        <v>43885</v>
      </c>
      <c r="F97" s="145">
        <v>44196</v>
      </c>
      <c r="G97" s="160">
        <f t="shared" si="3"/>
        <v>10.366666666666667</v>
      </c>
      <c r="H97" s="119" t="s">
        <v>2701</v>
      </c>
      <c r="I97" s="121" t="s">
        <v>711</v>
      </c>
      <c r="J97" s="121" t="s">
        <v>740</v>
      </c>
      <c r="K97" s="123">
        <v>2115175829</v>
      </c>
      <c r="L97" s="124" t="s">
        <v>1148</v>
      </c>
      <c r="M97" s="117">
        <v>1</v>
      </c>
      <c r="N97" s="124" t="s">
        <v>2634</v>
      </c>
      <c r="O97" s="124" t="s">
        <v>1148</v>
      </c>
      <c r="P97" s="79"/>
    </row>
    <row r="98" spans="1:16" s="7" customFormat="1" ht="24.75" customHeight="1" outlineLevel="1" x14ac:dyDescent="0.3">
      <c r="A98" s="144">
        <v>51</v>
      </c>
      <c r="B98" s="122" t="s">
        <v>2676</v>
      </c>
      <c r="C98" s="124" t="s">
        <v>31</v>
      </c>
      <c r="D98" s="121" t="s">
        <v>2699</v>
      </c>
      <c r="E98" s="145">
        <v>43885</v>
      </c>
      <c r="F98" s="145">
        <v>44196</v>
      </c>
      <c r="G98" s="160">
        <f t="shared" si="3"/>
        <v>10.366666666666667</v>
      </c>
      <c r="H98" s="119" t="s">
        <v>2702</v>
      </c>
      <c r="I98" s="121" t="s">
        <v>711</v>
      </c>
      <c r="J98" s="121" t="s">
        <v>723</v>
      </c>
      <c r="K98" s="123">
        <v>2714012396</v>
      </c>
      <c r="L98" s="124" t="s">
        <v>1148</v>
      </c>
      <c r="M98" s="117">
        <v>1</v>
      </c>
      <c r="N98" s="124" t="s">
        <v>2634</v>
      </c>
      <c r="O98" s="124" t="s">
        <v>1148</v>
      </c>
      <c r="P98" s="79"/>
    </row>
    <row r="99" spans="1:16" s="7" customFormat="1" ht="24.75" customHeight="1" outlineLevel="1" x14ac:dyDescent="0.3">
      <c r="A99" s="144">
        <v>52</v>
      </c>
      <c r="B99" s="122" t="s">
        <v>2676</v>
      </c>
      <c r="C99" s="124" t="s">
        <v>31</v>
      </c>
      <c r="D99" s="121" t="s">
        <v>2700</v>
      </c>
      <c r="E99" s="145">
        <v>43885</v>
      </c>
      <c r="F99" s="145">
        <v>44196</v>
      </c>
      <c r="G99" s="160">
        <f t="shared" si="3"/>
        <v>10.366666666666667</v>
      </c>
      <c r="H99" s="119" t="s">
        <v>2703</v>
      </c>
      <c r="I99" s="121" t="s">
        <v>711</v>
      </c>
      <c r="J99" s="121" t="s">
        <v>720</v>
      </c>
      <c r="K99" s="123">
        <v>1783534854</v>
      </c>
      <c r="L99" s="124" t="s">
        <v>1148</v>
      </c>
      <c r="M99" s="117">
        <v>1</v>
      </c>
      <c r="N99" s="124" t="s">
        <v>2634</v>
      </c>
      <c r="O99" s="124" t="s">
        <v>1148</v>
      </c>
      <c r="P99" s="79"/>
    </row>
    <row r="100" spans="1:16" s="7" customFormat="1" ht="24.75" customHeight="1" outlineLevel="1" x14ac:dyDescent="0.3">
      <c r="A100" s="144">
        <v>53</v>
      </c>
      <c r="B100" s="122" t="s">
        <v>2676</v>
      </c>
      <c r="C100" s="124" t="s">
        <v>31</v>
      </c>
      <c r="D100" s="121" t="s">
        <v>2697</v>
      </c>
      <c r="E100" s="145">
        <v>43889</v>
      </c>
      <c r="F100" s="145">
        <v>44196</v>
      </c>
      <c r="G100" s="160">
        <f t="shared" si="3"/>
        <v>10.233333333333333</v>
      </c>
      <c r="H100" s="122" t="s">
        <v>2709</v>
      </c>
      <c r="I100" s="121" t="s">
        <v>711</v>
      </c>
      <c r="J100" s="121" t="s">
        <v>716</v>
      </c>
      <c r="K100" s="123">
        <v>6122422506</v>
      </c>
      <c r="L100" s="124" t="s">
        <v>1148</v>
      </c>
      <c r="M100" s="117">
        <v>1</v>
      </c>
      <c r="N100" s="124" t="s">
        <v>2634</v>
      </c>
      <c r="O100" s="124" t="s">
        <v>1148</v>
      </c>
      <c r="P100" s="79"/>
    </row>
    <row r="101" spans="1:16" s="7" customFormat="1" ht="24.75" customHeight="1" outlineLevel="1" x14ac:dyDescent="0.3">
      <c r="A101" s="144">
        <v>54</v>
      </c>
      <c r="B101" s="122" t="s">
        <v>2676</v>
      </c>
      <c r="C101" s="124" t="s">
        <v>31</v>
      </c>
      <c r="D101" s="121" t="s">
        <v>2697</v>
      </c>
      <c r="E101" s="145">
        <v>43889</v>
      </c>
      <c r="F101" s="145">
        <v>44196</v>
      </c>
      <c r="G101" s="160">
        <f t="shared" si="3"/>
        <v>10.233333333333333</v>
      </c>
      <c r="H101" s="122" t="s">
        <v>2709</v>
      </c>
      <c r="I101" s="121" t="s">
        <v>711</v>
      </c>
      <c r="J101" s="121" t="s">
        <v>725</v>
      </c>
      <c r="K101" s="123">
        <v>6122422506</v>
      </c>
      <c r="L101" s="124" t="s">
        <v>1148</v>
      </c>
      <c r="M101" s="117">
        <v>1</v>
      </c>
      <c r="N101" s="124" t="s">
        <v>2634</v>
      </c>
      <c r="O101" s="124" t="s">
        <v>1148</v>
      </c>
      <c r="P101" s="79"/>
    </row>
    <row r="102" spans="1:16" s="7" customFormat="1" ht="24.75" customHeight="1" outlineLevel="1" x14ac:dyDescent="0.3">
      <c r="A102" s="144">
        <v>55</v>
      </c>
      <c r="B102" s="122" t="s">
        <v>2676</v>
      </c>
      <c r="C102" s="124" t="s">
        <v>31</v>
      </c>
      <c r="D102" s="121" t="s">
        <v>2697</v>
      </c>
      <c r="E102" s="145">
        <v>43889</v>
      </c>
      <c r="F102" s="145">
        <v>44196</v>
      </c>
      <c r="G102" s="160">
        <f t="shared" si="3"/>
        <v>10.233333333333333</v>
      </c>
      <c r="H102" s="122" t="s">
        <v>2709</v>
      </c>
      <c r="I102" s="121" t="s">
        <v>711</v>
      </c>
      <c r="J102" s="121" t="s">
        <v>732</v>
      </c>
      <c r="K102" s="123">
        <v>6122422506</v>
      </c>
      <c r="L102" s="124" t="s">
        <v>1148</v>
      </c>
      <c r="M102" s="117">
        <v>1</v>
      </c>
      <c r="N102" s="124" t="s">
        <v>2634</v>
      </c>
      <c r="O102" s="124" t="s">
        <v>1148</v>
      </c>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19"/>
      <c r="I114" s="121"/>
      <c r="J114" s="121"/>
      <c r="K114" s="68"/>
      <c r="L114" s="100" t="str">
        <f>+IF(AND(K114&gt;0,O114="Ejecución"),(K114/877802)*Tabla28[[#This Row],[% participación]],IF(AND(K114&gt;0,O114&lt;&gt;"Ejecución"),"-",""))</f>
        <v/>
      </c>
      <c r="M114" s="124"/>
      <c r="N114" s="173"/>
      <c r="O114" s="162" t="s">
        <v>1150</v>
      </c>
      <c r="P114" s="78"/>
    </row>
    <row r="115" spans="1:16" s="6" customFormat="1" ht="24.75" customHeight="1" x14ac:dyDescent="0.3">
      <c r="A115" s="143">
        <v>2</v>
      </c>
      <c r="B115" s="161" t="s">
        <v>2665</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124"/>
      <c r="N115" s="173"/>
      <c r="O115" s="162" t="s">
        <v>1150</v>
      </c>
      <c r="P115" s="78"/>
    </row>
    <row r="116" spans="1:16" s="6" customFormat="1" ht="24.75" customHeight="1" x14ac:dyDescent="0.3">
      <c r="A116" s="143">
        <v>3</v>
      </c>
      <c r="B116" s="161" t="s">
        <v>2665</v>
      </c>
      <c r="C116" s="163" t="s">
        <v>31</v>
      </c>
      <c r="D116" s="63"/>
      <c r="E116" s="145"/>
      <c r="F116" s="145"/>
      <c r="G116" s="160" t="str">
        <f t="shared" si="5"/>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3">
      <c r="A117" s="143">
        <v>4</v>
      </c>
      <c r="B117" s="161" t="s">
        <v>2665</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3">
      <c r="A118" s="144">
        <v>5</v>
      </c>
      <c r="B118" s="161" t="s">
        <v>2665</v>
      </c>
      <c r="C118" s="163" t="s">
        <v>31</v>
      </c>
      <c r="D118" s="63"/>
      <c r="E118" s="145"/>
      <c r="F118" s="145"/>
      <c r="G118" s="160" t="str">
        <f t="shared" si="6"/>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3">
      <c r="A119" s="144">
        <v>6</v>
      </c>
      <c r="B119" s="161" t="s">
        <v>2665</v>
      </c>
      <c r="C119" s="163" t="s">
        <v>31</v>
      </c>
      <c r="D119" s="63"/>
      <c r="E119" s="145"/>
      <c r="F119" s="145"/>
      <c r="G119" s="160" t="str">
        <f t="shared" si="6"/>
        <v/>
      </c>
      <c r="H119" s="64"/>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3">
      <c r="A120" s="144">
        <v>7</v>
      </c>
      <c r="B120" s="161" t="s">
        <v>2665</v>
      </c>
      <c r="C120" s="163" t="s">
        <v>31</v>
      </c>
      <c r="D120" s="63"/>
      <c r="E120" s="145"/>
      <c r="F120" s="145"/>
      <c r="G120" s="160" t="str">
        <f t="shared" si="6"/>
        <v/>
      </c>
      <c r="H120" s="64"/>
      <c r="I120" s="63"/>
      <c r="J120" s="63"/>
      <c r="K120" s="68"/>
      <c r="L120" s="100" t="str">
        <f>+IF(AND(K120&gt;0,O120="Ejecución"),(K120/877802)*Tabla28[[#This Row],[% participación]],IF(AND(K120&gt;0,O120&lt;&gt;"Ejecución"),"-",""))</f>
        <v/>
      </c>
      <c r="M120" s="124"/>
      <c r="N120" s="173" t="str">
        <f>+IF(M120="No",1,IF(M120="Si","Ingrese %",""))</f>
        <v/>
      </c>
      <c r="O120" s="162" t="s">
        <v>1150</v>
      </c>
      <c r="P120" s="79"/>
    </row>
    <row r="121" spans="1:16" s="7" customFormat="1" ht="24.75" customHeight="1" outlineLevel="1" x14ac:dyDescent="0.3">
      <c r="A121" s="144">
        <v>8</v>
      </c>
      <c r="B121" s="161" t="s">
        <v>2665</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ref="N121:N160" si="7">+IF(M121="No",1,IF(M121="Si","Ingrese %",""))</f>
        <v/>
      </c>
      <c r="O121" s="162" t="s">
        <v>1150</v>
      </c>
      <c r="P121" s="79"/>
    </row>
    <row r="122" spans="1:16" s="7" customFormat="1" ht="24.75" customHeight="1" outlineLevel="1" x14ac:dyDescent="0.3">
      <c r="A122" s="144">
        <v>9</v>
      </c>
      <c r="B122" s="161" t="s">
        <v>2665</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3">
      <c r="A123" s="144">
        <v>10</v>
      </c>
      <c r="B123" s="161" t="s">
        <v>2665</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3">
      <c r="A124" s="144">
        <v>11</v>
      </c>
      <c r="B124" s="161" t="s">
        <v>2665</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3">
      <c r="A125" s="144">
        <v>12</v>
      </c>
      <c r="B125" s="161" t="s">
        <v>2665</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3">
      <c r="A126" s="144">
        <v>13</v>
      </c>
      <c r="B126" s="161" t="s">
        <v>2665</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3">
      <c r="A127" s="144">
        <v>14</v>
      </c>
      <c r="B127" s="161" t="s">
        <v>2665</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3">
      <c r="A128" s="144">
        <v>15</v>
      </c>
      <c r="B128" s="161" t="s">
        <v>2665</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3">
      <c r="A129" s="144">
        <v>16</v>
      </c>
      <c r="B129" s="161" t="s">
        <v>2665</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3">
      <c r="A130" s="144">
        <v>17</v>
      </c>
      <c r="B130" s="161" t="s">
        <v>2665</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3">
      <c r="A131" s="144">
        <v>18</v>
      </c>
      <c r="B131" s="161" t="s">
        <v>2665</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3">
      <c r="A132" s="144">
        <v>19</v>
      </c>
      <c r="B132" s="161" t="s">
        <v>2665</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3">
      <c r="A133" s="144">
        <v>20</v>
      </c>
      <c r="B133" s="161" t="s">
        <v>2665</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3">
      <c r="A134" s="144">
        <v>21</v>
      </c>
      <c r="B134" s="161" t="s">
        <v>2665</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3">
      <c r="A135" s="144">
        <v>22</v>
      </c>
      <c r="B135" s="161" t="s">
        <v>2665</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3">
      <c r="A136" s="144">
        <v>23</v>
      </c>
      <c r="B136" s="161" t="s">
        <v>2665</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3">
      <c r="A137" s="144">
        <v>24</v>
      </c>
      <c r="B137" s="161" t="s">
        <v>2665</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3">
      <c r="A138" s="144">
        <v>25</v>
      </c>
      <c r="B138" s="161" t="s">
        <v>2665</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3">
      <c r="A139" s="144">
        <v>26</v>
      </c>
      <c r="B139" s="161" t="s">
        <v>2665</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3">
      <c r="A140" s="144">
        <v>27</v>
      </c>
      <c r="B140" s="161" t="s">
        <v>2665</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3">
      <c r="A141" s="144">
        <v>28</v>
      </c>
      <c r="B141" s="161" t="s">
        <v>2665</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3">
      <c r="A142" s="144">
        <v>29</v>
      </c>
      <c r="B142" s="161" t="s">
        <v>2665</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3">
      <c r="A143" s="144">
        <v>30</v>
      </c>
      <c r="B143" s="161" t="s">
        <v>2665</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3">
      <c r="A144" s="144">
        <v>31</v>
      </c>
      <c r="B144" s="161" t="s">
        <v>2665</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3">
      <c r="A145" s="144">
        <v>32</v>
      </c>
      <c r="B145" s="161" t="s">
        <v>2665</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3">
      <c r="A146" s="144">
        <v>33</v>
      </c>
      <c r="B146" s="161" t="s">
        <v>2665</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3">
      <c r="A147" s="144">
        <v>34</v>
      </c>
      <c r="B147" s="161" t="s">
        <v>2665</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3">
      <c r="A148" s="144">
        <v>35</v>
      </c>
      <c r="B148" s="161" t="s">
        <v>2665</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3">
      <c r="A149" s="144">
        <v>36</v>
      </c>
      <c r="B149" s="161" t="s">
        <v>2665</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3">
      <c r="A150" s="144">
        <v>37</v>
      </c>
      <c r="B150" s="161" t="s">
        <v>2665</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3">
      <c r="A151" s="144">
        <v>38</v>
      </c>
      <c r="B151" s="161" t="s">
        <v>2665</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3">
      <c r="A152" s="144">
        <v>39</v>
      </c>
      <c r="B152" s="161" t="s">
        <v>2665</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3">
      <c r="A153" s="144">
        <v>40</v>
      </c>
      <c r="B153" s="161" t="s">
        <v>2665</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3">
      <c r="A154" s="144">
        <v>41</v>
      </c>
      <c r="B154" s="161" t="s">
        <v>2665</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3">
      <c r="A155" s="144">
        <v>42</v>
      </c>
      <c r="B155" s="161" t="s">
        <v>2665</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3">
      <c r="A156" s="144">
        <v>43</v>
      </c>
      <c r="B156" s="161" t="s">
        <v>2665</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3">
      <c r="A157" s="144">
        <v>44</v>
      </c>
      <c r="B157" s="161" t="s">
        <v>2665</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3">
      <c r="A158" s="144">
        <v>45</v>
      </c>
      <c r="B158" s="161" t="s">
        <v>2665</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3">
      <c r="A159" s="144">
        <v>46</v>
      </c>
      <c r="B159" s="161" t="s">
        <v>2665</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0.02</v>
      </c>
      <c r="G179" s="165">
        <f>IF(F179&gt;0,SUM(E179+F179),"")</f>
        <v>0.04</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0.04</v>
      </c>
      <c r="D185" s="91" t="s">
        <v>2628</v>
      </c>
      <c r="E185" s="94">
        <f>+(C185*SUM(K20:K35))</f>
        <v>195215488.68000001</v>
      </c>
      <c r="F185" s="92"/>
      <c r="G185" s="93"/>
      <c r="H185" s="88"/>
      <c r="I185" s="90" t="s">
        <v>2627</v>
      </c>
      <c r="J185" s="166">
        <f>+SUM(M179:M183)</f>
        <v>0.03</v>
      </c>
      <c r="K185" s="236" t="s">
        <v>2628</v>
      </c>
      <c r="L185" s="236"/>
      <c r="M185" s="94">
        <f>+J185*(SUM(K20:K35))</f>
        <v>146411616.50999999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41954</v>
      </c>
      <c r="D193" s="5"/>
      <c r="E193" s="126">
        <v>3000</v>
      </c>
      <c r="F193" s="5"/>
      <c r="G193" s="5"/>
      <c r="H193" s="147" t="s">
        <v>2704</v>
      </c>
      <c r="J193" s="5"/>
      <c r="K193" s="127">
        <f>E48</f>
        <v>37712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2705</v>
      </c>
      <c r="J211" s="27" t="s">
        <v>2622</v>
      </c>
      <c r="K211" s="148" t="s">
        <v>2705</v>
      </c>
      <c r="L211" s="21"/>
      <c r="M211" s="21"/>
      <c r="N211" s="21"/>
      <c r="O211" s="8"/>
    </row>
    <row r="212" spans="1:15" x14ac:dyDescent="0.3">
      <c r="A212" s="9"/>
      <c r="B212" s="27" t="s">
        <v>2619</v>
      </c>
      <c r="C212" s="147" t="s">
        <v>2704</v>
      </c>
      <c r="D212" s="21"/>
      <c r="G212" s="27" t="s">
        <v>2621</v>
      </c>
      <c r="H212" s="148">
        <v>3144141844</v>
      </c>
      <c r="J212" s="27" t="s">
        <v>2623</v>
      </c>
      <c r="K212" s="147" t="s">
        <v>2710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2020-12-29T18:28:39Z</cp:lastPrinted>
  <dcterms:created xsi:type="dcterms:W3CDTF">2020-10-14T21:57:42Z</dcterms:created>
  <dcterms:modified xsi:type="dcterms:W3CDTF">2020-12-30T01:59:00Z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