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Usuario\Desktop\MANIFESTACION DE INTERES\N°2021-13-10000226_800161338\"/>
    </mc:Choice>
  </mc:AlternateContent>
  <xr:revisionPtr revIDLastSave="0" documentId="13_ncr:1_{C71F3F17-943E-493B-9E92-DE854BF986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<sst xmlns="http://schemas.openxmlformats.org/spreadsheetml/2006/main" count="3215" uniqueCount="2738">
  <si>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</si>
  <si>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</si>
  <si>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</si>
  <si>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</si>
  <si>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</si>
  <si>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</si>
  <si>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</si>
  <si>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</si>
  <si>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</si>
  <si>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</si>
  <si>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</si>
  <si>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</si>
  <si>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</si>
  <si>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</si>
  <si>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</si>
  <si>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</si>
  <si>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</si>
  <si>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</si>
  <si>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</si>
  <si>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</si>
  <si>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</si>
  <si>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</si>
  <si>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</si>
  <si>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</si>
  <si>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</si>
  <si>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</si>
  <si>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</si>
  <si>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</si>
  <si>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</si>
  <si>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</si>
  <si>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</si>
  <si>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</si>
  <si>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</si>
  <si>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</si>
  <si>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</si>
  <si>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</si>
  <si>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</si>
  <si>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</si>
  <si>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</si>
  <si>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</si>
  <si>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</si>
  <si>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</si>
  <si>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</si>
  <si>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</si>
  <si>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</si>
  <si>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</si>
  <si>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</si>
  <si>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</si>
  <si>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</si>
  <si>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</si>
  <si>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</si>
  <si>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</si>
  <si>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</si>
  <si>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</si>
  <si>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</si>
  <si>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</si>
  <si>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</si>
  <si>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</si>
  <si>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</si>
  <si>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</si>
  <si>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</si>
  <si>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</si>
  <si>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</si>
  <si>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</si>
  <si>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</si>
  <si>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</si>
  <si>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</si>
  <si>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</si>
  <si>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</si>
  <si>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</si>
  <si>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</si>
  <si>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</si>
  <si>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</si>
  <si>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</si>
  <si>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</si>
  <si>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</si>
  <si>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</si>
  <si>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</si>
  <si>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</si>
  <si>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</si>
  <si>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</si>
  <si>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</si>
  <si>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</si>
  <si>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</si>
  <si>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</si>
  <si>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</si>
  <si>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</si>
  <si>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</si>
  <si>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</si>
  <si>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</si>
  <si>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</si>
  <si>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</si>
  <si>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</si>
  <si>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</si>
  <si>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</si>
  <si>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</si>
  <si>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</si>
  <si>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</si>
  <si>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</si>
  <si>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</si>
  <si>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</si>
  <si>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</si>
  <si>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</si>
  <si>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</si>
  <si>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</si>
  <si>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</si>
  <si>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</si>
  <si>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</si>
  <si>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</si>
  <si>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</si>
  <si>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</si>
  <si>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</si>
  <si>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</si>
  <si>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</si>
  <si>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</si>
  <si>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</si>
  <si>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</si>
  <si>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</si>
  <si>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</si>
  <si>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</si>
  <si>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</si>
  <si>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</si>
  <si>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</si>
  <si>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</si>
  <si>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</si>
  <si>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</si>
  <si>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</si>
  <si>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</si>
  <si>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</si>
  <si>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</si>
  <si>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</si>
  <si>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</si>
  <si>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</si>
  <si>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</si>
  <si>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</si>
  <si>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</si>
  <si>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</si>
  <si>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</si>
  <si>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</si>
  <si>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</si>
  <si>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</si>
  <si>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</si>
  <si>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</si>
  <si>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</si>
  <si>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</si>
  <si>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</si>
  <si>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</si>
  <si>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</si>
  <si>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</si>
  <si>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</si>
  <si>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</si>
  <si>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</si>
  <si>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</si>
  <si>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</si>
  <si>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</si>
  <si>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</si>
  <si>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</si>
  <si>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</si>
  <si>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</si>
  <si>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</si>
  <si>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</si>
  <si>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</si>
  <si>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</si>
  <si>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</si>
  <si>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</si>
  <si>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</si>
  <si>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</si>
  <si>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</si>
  <si>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</si>
  <si>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</si>
  <si>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</si>
  <si>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</si>
  <si>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</si>
  <si>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</si>
  <si>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</si>
  <si>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</si>
  <si>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</si>
  <si>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</si>
  <si>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</si>
  <si>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</si>
  <si>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</si>
  <si>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</si>
  <si>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</si>
  <si>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</si>
  <si>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</si>
  <si>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</si>
  <si>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</si>
  <si>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</si>
  <si>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</si>
  <si>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</si>
  <si>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</si>
  <si>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</si>
  <si>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</si>
  <si>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</si>
  <si>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</si>
  <si>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</si>
  <si>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</si>
  <si>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</si>
  <si>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</si>
  <si>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</si>
  <si>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</si>
  <si>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</si>
  <si>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</si>
  <si>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</si>
  <si>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</si>
  <si>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</si>
  <si>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</si>
  <si>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</si>
  <si>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</si>
  <si>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</si>
  <si>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</si>
  <si>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</si>
  <si>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</si>
  <si>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</si>
  <si>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</si>
  <si>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</si>
  <si>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</si>
  <si>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</si>
  <si>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</si>
  <si>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</si>
  <si>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</si>
  <si>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</si>
  <si>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</si>
  <si>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</si>
  <si>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</si>
  <si>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</si>
  <si>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</si>
  <si>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</si>
  <si>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</si>
  <si>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</si>
  <si>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</si>
  <si>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</si>
  <si>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</si>
  <si>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</si>
  <si>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</si>
  <si>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</si>
  <si>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</si>
  <si>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</si>
  <si>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</si>
  <si>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</si>
  <si>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</si>
  <si>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</si>
  <si>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</si>
  <si>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</si>
  <si>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</si>
  <si>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</si>
  <si>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</si>
  <si>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</si>
  <si>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</si>
  <si>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</si>
  <si>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</si>
  <si>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</si>
  <si>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</si>
  <si>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</si>
  <si>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</si>
  <si>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</si>
  <si>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</si>
  <si>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</si>
  <si>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</si>
  <si>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</si>
  <si>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</si>
  <si>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</si>
  <si>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</si>
  <si>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</si>
  <si>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</si>
  <si>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</si>
  <si>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</si>
  <si>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</si>
  <si>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</si>
  <si>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</si>
  <si>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</si>
  <si>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</si>
  <si>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</si>
  <si>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</si>
  <si>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</si>
  <si>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</si>
  <si>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</si>
  <si>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</si>
  <si>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</si>
  <si>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</si>
  <si>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</si>
  <si>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</si>
  <si>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</si>
  <si>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</si>
  <si>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</si>
  <si>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</si>
  <si>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</si>
  <si>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</si>
  <si>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</si>
  <si>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</si>
  <si>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</si>
  <si>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</si>
  <si>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</si>
  <si>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</si>
  <si>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</si>
  <si>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</si>
  <si>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</si>
  <si>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</si>
  <si>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</si>
  <si>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</si>
  <si>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</si>
  <si>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</si>
  <si>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</si>
  <si>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</si>
  <si>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</si>
  <si>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</si>
  <si>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</si>
  <si>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</si>
  <si>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</si>
  <si>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</si>
  <si>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</si>
  <si>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</si>
  <si>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</si>
  <si>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</si>
  <si>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</si>
  <si>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</si>
  <si>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</si>
  <si>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</si>
  <si>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</si>
  <si>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</si>
  <si>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</si>
  <si>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</si>
  <si>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</si>
  <si>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</si>
  <si>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</si>
  <si>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</si>
  <si>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</si>
  <si>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</si>
  <si>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</si>
  <si>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</si>
  <si>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</si>
  <si>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</si>
  <si>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</si>
  <si>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</si>
  <si>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</si>
  <si>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</si>
  <si>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</si>
  <si>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</si>
  <si>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</si>
  <si>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</si>
  <si>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</si>
  <si>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</si>
  <si>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</si>
  <si>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</si>
  <si>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</si>
  <si>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</si>
  <si>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</si>
  <si>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</si>
  <si>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</si>
  <si>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</si>
  <si>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</si>
  <si>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</si>
  <si>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</si>
  <si>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</si>
  <si>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</si>
  <si>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</si>
  <si>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</si>
  <si>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</si>
  <si>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</si>
  <si>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</si>
  <si>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</si>
  <si>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</si>
  <si>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</si>
  <si>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</si>
  <si>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</si>
  <si>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</si>
  <si>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</si>
  <si>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</si>
  <si>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</si>
  <si>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</si>
  <si>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</si>
  <si>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</si>
  <si>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</si>
  <si>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</si>
  <si>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</si>
  <si>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</si>
  <si>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</si>
  <si>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</si>
  <si>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</si>
  <si>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</si>
  <si>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</si>
  <si>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</si>
  <si>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</si>
  <si>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</si>
  <si>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</si>
  <si>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</si>
  <si>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</si>
  <si>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</si>
  <si>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</si>
  <si>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</si>
  <si>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</si>
  <si>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</si>
  <si>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</si>
  <si>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</si>
  <si>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</si>
  <si>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</si>
  <si>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</si>
  <si>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</si>
  <si>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</si>
  <si>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</si>
  <si>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</si>
  <si>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</si>
  <si>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</si>
  <si>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</si>
  <si>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</si>
  <si>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</si>
  <si>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</si>
  <si>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</si>
  <si>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</si>
  <si>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</si>
  <si>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</si>
  <si>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</si>
  <si>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</si>
  <si>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</si>
  <si>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</si>
  <si>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</si>
  <si>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</si>
  <si>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</si>
  <si>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</si>
  <si>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</si>
  <si>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</si>
  <si>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</si>
  <si>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</si>
  <si>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</si>
  <si>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</si>
  <si>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</si>
  <si>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</si>
  <si>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</si>
  <si>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</si>
  <si>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</si>
  <si>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</si>
  <si>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</si>
  <si>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</si>
  <si>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</si>
  <si>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</si>
  <si>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</si>
  <si>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</si>
  <si>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</si>
  <si>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</si>
  <si>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</si>
  <si>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</si>
  <si>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</si>
  <si>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</si>
  <si>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</si>
  <si>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</si>
  <si>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</si>
  <si>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</si>
  <si>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</si>
  <si>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</si>
  <si>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</si>
  <si>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</si>
  <si>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</si>
  <si>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</si>
  <si>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</si>
  <si>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</si>
  <si>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</si>
  <si>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</si>
  <si>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</si>
  <si>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</si>
  <si>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</si>
  <si>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</si>
  <si>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</si>
  <si>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</si>
  <si>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</si>
  <si>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</si>
  <si>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</si>
  <si>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</si>
  <si>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</si>
  <si>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</si>
  <si>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</si>
  <si>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</si>
  <si>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</si>
  <si>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</si>
  <si>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</si>
  <si>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</si>
  <si>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</si>
  <si>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</si>
  <si>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</si>
  <si>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</si>
  <si>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</si>
  <si>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</si>
  <si>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</si>
  <si>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</si>
  <si>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</si>
  <si>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</si>
  <si>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</si>
  <si>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</si>
  <si>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</si>
  <si>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</si>
  <si>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</si>
  <si>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</si>
  <si>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</si>
  <si>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</si>
  <si>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</si>
  <si>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</si>
  <si>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</si>
  <si>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</si>
  <si>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</si>
  <si>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</si>
  <si>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</si>
  <si>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</si>
  <si>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</si>
  <si>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</si>
  <si>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</si>
  <si>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</si>
  <si>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</si>
  <si>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</si>
  <si>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</si>
  <si>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</si>
  <si>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</si>
  <si>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</si>
  <si>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</si>
  <si>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</si>
  <si>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</si>
  <si>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</si>
  <si>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</si>
  <si>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</si>
  <si>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</si>
  <si>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</si>
  <si>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</si>
  <si>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</si>
  <si>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</si>
  <si>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</si>
  <si>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</si>
  <si>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</si>
  <si>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</si>
  <si>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</si>
  <si>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</si>
  <si>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</si>
  <si>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</si>
  <si>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</si>
  <si>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</si>
  <si>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</si>
  <si>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</si>
  <si>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</si>
  <si>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</si>
  <si>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</si>
  <si>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</si>
  <si>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</si>
  <si>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</si>
  <si>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</si>
  <si>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</si>
  <si>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</si>
  <si>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</si>
  <si>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</si>
  <si>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</si>
  <si>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</si>
  <si>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</si>
  <si>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</si>
  <si>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</si>
  <si>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</si>
  <si>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</si>
  <si>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</si>
  <si>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</si>
  <si>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</si>
  <si>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</si>
  <si>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</si>
  <si>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</si>
  <si>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</si>
  <si>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</si>
  <si>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</si>
  <si>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</si>
  <si>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</si>
  <si>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</si>
  <si>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</si>
  <si>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</si>
  <si>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</si>
  <si>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</si>
  <si>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</si>
  <si>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</si>
  <si>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</si>
  <si>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</si>
  <si>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</si>
  <si>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</si>
  <si>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</si>
  <si>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</si>
  <si>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</si>
  <si>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</si>
  <si>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</si>
  <si>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</si>
  <si>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</si>
  <si>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</si>
  <si>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</si>
  <si>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</si>
  <si>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</si>
  <si>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</si>
  <si>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</si>
  <si>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</si>
  <si>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</si>
  <si>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</si>
  <si>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</si>
  <si>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</si>
  <si>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</si>
  <si>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</si>
  <si>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</si>
  <si>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</si>
  <si>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</si>
  <si>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</si>
  <si>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</si>
  <si>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</si>
  <si>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</si>
  <si>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</si>
  <si>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</si>
  <si>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</si>
  <si>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</si>
  <si>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</si>
  <si>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</si>
  <si>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</si>
  <si>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</si>
  <si>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</si>
  <si>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</si>
  <si>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</si>
  <si>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</si>
  <si>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</si>
  <si>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</si>
  <si>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</si>
  <si>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</si>
  <si>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</si>
  <si>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</si>
  <si>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</si>
  <si>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</si>
  <si>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</si>
  <si>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</si>
  <si>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</si>
  <si>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</si>
  <si>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</si>
  <si>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</si>
  <si>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</si>
  <si>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</si>
  <si>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</si>
  <si>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</si>
  <si>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</si>
  <si>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</si>
  <si>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</si>
  <si>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</si>
  <si>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</si>
  <si>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</si>
  <si>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</si>
  <si>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</si>
  <si>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</si>
  <si>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</si>
  <si>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</si>
  <si>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</si>
  <si>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</si>
  <si>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</si>
  <si>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</si>
  <si>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</si>
  <si>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</si>
  <si>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</si>
  <si>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</si>
  <si>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</si>
  <si>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</si>
  <si>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</si>
  <si>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</si>
  <si>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</si>
  <si>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</si>
  <si>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</si>
  <si>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</si>
  <si>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</si>
  <si>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</si>
  <si>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</si>
  <si>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</si>
  <si>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</si>
  <si>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</si>
  <si>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</si>
  <si>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</si>
  <si>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</si>
  <si>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</si>
  <si>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</si>
  <si>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</si>
  <si>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</si>
  <si>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</si>
  <si>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</si>
  <si>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</si>
  <si>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</si>
  <si>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</si>
  <si>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</si>
  <si>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</si>
  <si>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</si>
  <si>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</si>
  <si>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</si>
  <si>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</si>
  <si>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</si>
  <si>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</si>
  <si>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</si>
  <si>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</si>
  <si>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</si>
  <si>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</si>
  <si>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</si>
  <si>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</si>
  <si>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</si>
  <si>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</si>
  <si>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</si>
  <si>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</si>
  <si>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</si>
  <si>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</si>
  <si>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</si>
  <si>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</si>
  <si>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</si>
  <si>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</si>
  <si>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</si>
  <si>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</si>
  <si>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</si>
  <si>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</si>
  <si>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</si>
  <si>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</si>
  <si>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</si>
  <si>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</si>
  <si>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</si>
  <si>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</si>
  <si>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</si>
  <si>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</si>
  <si>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</si>
  <si>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</si>
  <si>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</si>
  <si>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</si>
  <si>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</si>
  <si>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</si>
  <si>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</si>
  <si>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</si>
  <si>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</si>
  <si>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</si>
  <si>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</si>
  <si>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</si>
  <si>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</si>
  <si>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</si>
  <si>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</si>
  <si>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</si>
  <si>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</si>
  <si>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</si>
  <si>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</si>
  <si>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</si>
  <si>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</si>
  <si>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</si>
  <si>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</si>
  <si>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</si>
  <si>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</si>
  <si>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</si>
  <si>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</si>
  <si>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</si>
  <si>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</si>
  <si>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</si>
  <si>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</si>
  <si>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</si>
  <si>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</si>
  <si>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</si>
  <si>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</si>
  <si>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</si>
  <si>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</si>
  <si>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</si>
  <si>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</si>
  <si>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</si>
  <si>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</si>
  <si>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</si>
  <si>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</si>
  <si>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</si>
  <si>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</si>
  <si>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</si>
  <si>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</si>
  <si>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</si>
  <si>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</si>
  <si>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</si>
  <si>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</si>
  <si>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</si>
  <si>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</si>
  <si>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</si>
  <si>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</si>
  <si>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</si>
  <si>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</si>
  <si>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</si>
  <si>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</si>
  <si>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</si>
  <si>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</si>
  <si>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</si>
  <si>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</si>
  <si>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</si>
  <si>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</si>
  <si>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</si>
  <si>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</si>
  <si>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</si>
  <si>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</si>
  <si>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</si>
  <si>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</si>
  <si>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</si>
  <si>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</si>
  <si>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</si>
  <si>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</si>
  <si>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</si>
  <si>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</si>
  <si>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</si>
  <si>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</si>
  <si>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</si>
  <si>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</si>
  <si>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</si>
  <si>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</si>
  <si>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</si>
  <si>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</si>
  <si>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</si>
  <si>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</si>
  <si>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</si>
  <si>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</si>
  <si>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</si>
  <si>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</si>
  <si>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</si>
  <si>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</si>
  <si>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</si>
  <si>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</si>
  <si>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</si>
  <si>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</si>
  <si>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</si>
  <si>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</si>
  <si>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</si>
  <si>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</si>
  <si>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</si>
  <si>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</si>
  <si>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</si>
  <si>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</si>
  <si>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</si>
  <si>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</si>
  <si>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</si>
  <si>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</si>
  <si>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</si>
  <si>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</si>
  <si>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</si>
  <si>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</si>
  <si>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</si>
  <si>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</si>
  <si>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</si>
  <si>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</si>
  <si>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</si>
  <si>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</si>
  <si>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</si>
  <si>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</si>
  <si>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</si>
  <si>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</si>
  <si>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</si>
  <si>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</si>
  <si>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</si>
  <si>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</si>
  <si>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</si>
  <si>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</si>
  <si>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</si>
  <si>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</si>
  <si>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</si>
  <si>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</si>
  <si>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</si>
  <si>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</si>
  <si>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</si>
  <si>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</si>
  <si>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</si>
  <si>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</si>
  <si>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</si>
  <si>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</si>
  <si>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</si>
  <si>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</si>
  <si>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</si>
  <si>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</si>
  <si>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</si>
  <si>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</si>
  <si>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</si>
  <si>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</si>
  <si>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</si>
  <si>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</si>
  <si>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</si>
  <si>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</si>
  <si>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</si>
  <si>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</si>
  <si>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</si>
  <si>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</si>
  <si>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</si>
  <si>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</si>
  <si>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</si>
  <si>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</si>
  <si>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</si>
  <si>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</si>
  <si>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</si>
  <si>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</si>
  <si>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</si>
  <si>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</si>
  <si>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</si>
  <si>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</si>
  <si>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</si>
  <si>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</si>
  <si>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</si>
  <si>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</si>
  <si>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</si>
  <si>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</si>
  <si>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</si>
  <si>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</si>
  <si>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</si>
  <si>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</si>
  <si>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</si>
  <si>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</si>
  <si>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</si>
  <si>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</si>
  <si>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</si>
  <si>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</si>
  <si>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</si>
  <si>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</si>
  <si>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</si>
  <si>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</si>
  <si>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</si>
  <si>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</si>
  <si>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</si>
  <si>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</si>
  <si>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</si>
  <si>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</si>
  <si>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</si>
  <si>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</si>
  <si>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</si>
  <si>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</si>
  <si>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</si>
  <si>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</si>
  <si>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</si>
  <si>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</si>
  <si>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</si>
  <si>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</si>
  <si>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</si>
  <si>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</si>
  <si>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</si>
  <si>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</si>
  <si>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</si>
  <si>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</si>
  <si>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</si>
  <si>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</si>
  <si>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</si>
  <si>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</si>
  <si>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</si>
  <si>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</si>
  <si>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</si>
  <si>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</si>
  <si>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</si>
  <si>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</si>
  <si>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</si>
  <si>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</si>
  <si>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</si>
  <si>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</si>
  <si>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</si>
  <si>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</si>
  <si>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</si>
  <si>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</si>
  <si>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</si>
  <si>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</si>
  <si>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</si>
  <si>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</si>
  <si>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</si>
  <si>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</si>
  <si>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</si>
  <si>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</si>
  <si>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</si>
  <si>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</si>
  <si>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</si>
  <si>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</si>
  <si>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</si>
  <si>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</si>
  <si>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</si>
  <si>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</si>
  <si>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</si>
  <si>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</si>
  <si>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</si>
  <si>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</si>
  <si>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</si>
  <si>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</si>
  <si>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</si>
  <si>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</si>
  <si>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</si>
  <si>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</si>
  <si>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</si>
  <si>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</si>
  <si>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</si>
  <si>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</si>
  <si>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</si>
  <si>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</si>
  <si>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</si>
  <si>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</si>
  <si>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</si>
  <si>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</si>
  <si>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</si>
  <si>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</si>
  <si>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</si>
  <si>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</si>
  <si>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</si>
  <si>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</si>
  <si>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</si>
  <si>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</si>
  <si>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</si>
  <si>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</si>
  <si>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</si>
  <si>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</si>
  <si>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</si>
  <si>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</si>
  <si>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</si>
  <si>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</si>
  <si>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</si>
  <si>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</si>
  <si>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</si>
  <si>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</si>
  <si>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</si>
  <si>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</si>
  <si>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</si>
  <si>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</si>
  <si>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</si>
  <si>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</si>
  <si>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</si>
  <si>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</si>
  <si>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</si>
  <si>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</si>
  <si>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</si>
  <si>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</si>
  <si>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</si>
  <si>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</si>
  <si>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</si>
  <si>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</si>
  <si>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</si>
  <si>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</si>
  <si>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</si>
  <si>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</si>
  <si>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</si>
  <si>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</si>
  <si>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</si>
  <si>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</si>
  <si>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</si>
  <si>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</si>
  <si>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</si>
  <si>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</si>
  <si>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</si>
  <si>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</si>
  <si>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</si>
  <si>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</si>
  <si>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</si>
  <si>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</si>
  <si>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</si>
  <si>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</si>
  <si>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</si>
  <si>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</si>
  <si>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</si>
  <si>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</si>
  <si>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</si>
  <si>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</si>
  <si>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</si>
  <si>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</si>
  <si>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</si>
  <si>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</si>
  <si>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</si>
  <si>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</si>
  <si>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</si>
  <si>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</si>
  <si>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</si>
  <si>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</si>
  <si>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</si>
  <si>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</si>
  <si>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</si>
  <si>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</si>
  <si>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</si>
  <si>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</si>
  <si>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</si>
  <si>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</si>
  <si>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</si>
  <si>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</si>
  <si>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</si>
  <si>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</si>
  <si>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</si>
  <si>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</si>
  <si>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</si>
  <si>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</si>
  <si>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</si>
  <si>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</si>
  <si>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</si>
  <si>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</si>
  <si>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</si>
  <si>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</si>
  <si>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</si>
  <si>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</si>
  <si>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</si>
  <si>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</si>
  <si>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</si>
  <si>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</si>
  <si>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</si>
  <si>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</si>
  <si>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</si>
  <si>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</si>
  <si>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</si>
  <si>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</si>
  <si>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</si>
  <si>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</si>
  <si>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</si>
  <si>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</si>
  <si>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</si>
  <si>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</si>
  <si>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</si>
  <si>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</si>
  <si>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</si>
  <si>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</si>
  <si>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</si>
  <si>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</si>
  <si>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</si>
  <si>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</si>
  <si>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</si>
  <si>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</si>
  <si>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</si>
  <si>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</si>
  <si>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</si>
  <si>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</si>
  <si>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</si>
  <si>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</si>
  <si>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</si>
  <si>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</si>
  <si>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</si>
  <si>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</si>
  <si>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</si>
  <si>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</si>
  <si>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</si>
  <si>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</si>
  <si>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</si>
  <si>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</si>
  <si>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</si>
  <si>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</si>
  <si>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</si>
  <si>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</si>
  <si>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</si>
  <si>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</si>
  <si>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</si>
  <si>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</si>
  <si>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</si>
  <si>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</si>
  <si>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</si>
  <si>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</si>
  <si>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</si>
  <si>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</si>
  <si>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</si>
  <si>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</si>
  <si>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</si>
  <si>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</si>
  <si>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</si>
  <si>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</si>
  <si>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</si>
  <si>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</si>
  <si>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</si>
  <si>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</si>
  <si>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</si>
  <si>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</si>
  <si>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</si>
  <si>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</si>
  <si>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</si>
  <si>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</si>
  <si>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</si>
  <si>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</si>
  <si>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</si>
  <si>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</si>
  <si>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</si>
  <si>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</si>
  <si>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</si>
  <si>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</si>
  <si>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</si>
  <si>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</si>
  <si>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</si>
  <si>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</si>
  <si>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</si>
  <si>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</si>
  <si>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</si>
  <si>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</si>
  <si>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</si>
  <si>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</si>
  <si>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</si>
  <si>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</si>
  <si>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</si>
  <si>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</si>
  <si>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</si>
  <si>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</si>
  <si>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</si>
  <si>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</si>
  <si>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</si>
  <si>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</si>
  <si>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</si>
  <si>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</si>
  <si>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</si>
  <si>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</si>
  <si>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</si>
  <si>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</si>
  <si>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</si>
  <si>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</si>
  <si>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</si>
  <si>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</si>
  <si>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</si>
  <si>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</si>
  <si>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</si>
  <si>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</si>
  <si>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</si>
  <si>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</si>
  <si>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</si>
  <si>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</si>
  <si>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</si>
  <si>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</si>
  <si>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</si>
  <si>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</si>
  <si>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</si>
  <si>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</si>
  <si>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</si>
  <si>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</si>
  <si>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</si>
  <si>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</si>
  <si>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</si>
  <si>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</si>
  <si>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</si>
  <si>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</si>
  <si>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</si>
  <si>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</si>
  <si>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</si>
  <si>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</si>
  <si>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</si>
  <si>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</si>
  <si>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</si>
  <si>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</si>
  <si>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</si>
  <si>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</si>
  <si>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</si>
  <si>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</si>
  <si>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</si>
  <si>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</si>
  <si>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</si>
  <si>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</si>
  <si>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</si>
  <si>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</si>
  <si>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</si>
  <si>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</si>
  <si>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</si>
  <si>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</si>
  <si>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</si>
  <si>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</si>
  <si>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</si>
  <si>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</si>
  <si>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</si>
  <si>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</si>
  <si>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</si>
  <si>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</si>
  <si>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</si>
  <si>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</si>
  <si>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</si>
  <si>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</si>
  <si>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</si>
  <si>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</si>
  <si>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</si>
  <si>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</si>
  <si>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</si>
  <si>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</si>
  <si>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</si>
  <si>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</si>
  <si>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</si>
  <si>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</si>
  <si>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</si>
  <si>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</si>
  <si>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</si>
  <si>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</si>
  <si>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</si>
  <si>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</si>
  <si>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</si>
  <si>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</si>
  <si>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</si>
  <si>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</si>
  <si>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</si>
  <si>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</si>
  <si>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</si>
  <si>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</si>
  <si>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</si>
  <si>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</si>
  <si>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</si>
  <si>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</si>
  <si>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</si>
  <si>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</si>
  <si>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</si>
  <si>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</si>
  <si>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</si>
  <si>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</si>
  <si>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</si>
  <si>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</si>
  <si>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</si>
  <si>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</si>
  <si>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</si>
  <si>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</si>
  <si>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</si>
  <si>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</si>
  <si>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</si>
  <si>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</si>
  <si>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</si>
  <si>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</si>
  <si>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</si>
  <si>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</si>
  <si>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</si>
  <si>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</si>
  <si>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</si>
  <si>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</si>
  <si>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</si>
  <si>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</si>
  <si>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</si>
  <si>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</si>
  <si>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</si>
  <si>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</si>
  <si>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</si>
  <si>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</si>
  <si>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</si>
  <si>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</si>
  <si>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</si>
  <si>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</si>
  <si>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</si>
  <si>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</si>
  <si>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</si>
  <si>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</si>
  <si>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</si>
  <si>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</si>
  <si>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</si>
  <si>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</si>
  <si>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</si>
  <si>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</si>
  <si>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</si>
  <si>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</si>
  <si>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</si>
  <si>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</si>
  <si>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</si>
  <si>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</si>
  <si>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</si>
  <si>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</si>
  <si>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</si>
  <si>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</si>
  <si>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</si>
  <si>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</si>
  <si>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</si>
  <si>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</si>
  <si>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</si>
  <si>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</si>
  <si>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</si>
  <si>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</si>
  <si>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</si>
  <si>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</si>
  <si>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</si>
  <si>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</si>
  <si>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</si>
  <si>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</si>
  <si>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</si>
  <si>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</si>
  <si>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</si>
  <si>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</si>
  <si>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</si>
  <si>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</si>
  <si>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</si>
  <si>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</si>
  <si>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</si>
  <si>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</si>
  <si>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</si>
  <si>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</si>
  <si>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</si>
  <si>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</si>
  <si>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</si>
  <si>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</si>
  <si>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</si>
  <si>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</si>
  <si>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</si>
  <si>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</si>
  <si>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</si>
  <si>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</si>
  <si>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</si>
  <si>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</si>
  <si>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</si>
  <si>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</si>
  <si>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</si>
  <si>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</si>
  <si>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</si>
  <si>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</si>
  <si>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</si>
  <si>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</si>
  <si>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</si>
  <si>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</si>
  <si>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</si>
  <si>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</si>
  <si>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</si>
  <si>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</si>
  <si>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</si>
  <si>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</si>
  <si>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</si>
  <si>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</si>
  <si>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</si>
  <si>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</si>
  <si>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</si>
  <si>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</si>
  <si>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</si>
  <si>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</si>
  <si>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</si>
  <si>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</si>
  <si>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</si>
  <si>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</si>
  <si>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</si>
  <si>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</si>
  <si>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</si>
  <si>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</si>
  <si>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</si>
  <si>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</si>
  <si>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</si>
  <si>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</si>
  <si>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</si>
  <si>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</si>
  <si>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</si>
  <si>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</si>
  <si>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</si>
  <si>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</si>
  <si>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</si>
  <si>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</si>
  <si>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</si>
  <si>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</si>
  <si>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</si>
  <si>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</si>
  <si>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</si>
  <si>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</si>
  <si>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</si>
  <si>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</si>
  <si>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</si>
  <si>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</si>
  <si>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</si>
  <si>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</si>
  <si>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</si>
  <si>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</si>
  <si>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</si>
  <si>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</si>
  <si>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</si>
  <si>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</si>
  <si>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</si>
  <si>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</si>
  <si>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</si>
  <si>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</si>
  <si>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</si>
  <si>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</si>
  <si>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</si>
  <si>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</si>
  <si>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</si>
  <si>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</si>
  <si>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</si>
  <si>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</si>
  <si>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</si>
  <si>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</si>
  <si>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</si>
  <si>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</si>
  <si>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</si>
  <si>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</si>
  <si>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</si>
  <si>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</si>
  <si>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</si>
  <si>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</si>
  <si>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</si>
  <si>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</si>
  <si>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</si>
  <si>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</si>
  <si>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</si>
  <si>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</si>
  <si>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</si>
  <si>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</si>
  <si>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</si>
  <si>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</si>
  <si>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</si>
  <si>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</si>
  <si>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</si>
  <si>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</si>
  <si>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</si>
  <si>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</si>
  <si>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</si>
  <si>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</si>
  <si>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</si>
  <si>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</si>
  <si>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</si>
  <si>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</si>
  <si>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</si>
  <si>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</si>
  <si>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</si>
  <si>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</si>
  <si>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</si>
  <si>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</si>
  <si>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</si>
  <si>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</si>
  <si>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</si>
  <si>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</si>
  <si>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</si>
  <si>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</si>
  <si>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</si>
  <si>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</si>
  <si>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</si>
  <si>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</si>
  <si>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</si>
  <si>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</si>
  <si>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</si>
  <si>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</si>
  <si>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</si>
  <si>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</si>
  <si>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</si>
  <si>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</si>
  <si>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</si>
  <si>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</si>
  <si>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</si>
  <si>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</si>
  <si>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</si>
  <si>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</si>
  <si>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</si>
  <si>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</si>
  <si>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</si>
  <si>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</si>
  <si>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</si>
  <si>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</si>
  <si>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</si>
  <si>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</si>
  <si>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</si>
  <si>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</si>
  <si>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</si>
  <si>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</si>
  <si>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</si>
  <si>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</si>
  <si>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</si>
  <si>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</si>
  <si>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</si>
  <si>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</si>
  <si>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</si>
  <si>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</si>
  <si>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</si>
  <si>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</si>
  <si>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</si>
  <si>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</si>
  <si>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</si>
  <si>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</si>
  <si>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</si>
  <si>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</si>
  <si>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</si>
  <si>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</si>
  <si>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</si>
  <si>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</si>
  <si>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</si>
  <si>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</si>
  <si>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</si>
  <si>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</si>
  <si>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</si>
  <si>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</si>
  <si>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</si>
  <si>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</si>
  <si>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</si>
  <si>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</si>
  <si>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</si>
  <si>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</si>
  <si>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</si>
  <si>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</si>
  <si>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</si>
  <si>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</si>
  <si>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</si>
  <si>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</si>
  <si>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</si>
  <si>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</si>
  <si>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</si>
  <si>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</si>
  <si>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</si>
  <si>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</si>
  <si>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</si>
  <si>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</si>
  <si>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</si>
  <si>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</si>
  <si>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</si>
  <si>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</si>
  <si>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</si>
  <si>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</si>
  <si>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</si>
  <si>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</si>
  <si>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</si>
  <si>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</si>
  <si>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</si>
  <si>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</si>
  <si>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</si>
  <si>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</si>
  <si>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</si>
  <si>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</si>
  <si>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</si>
  <si>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</si>
  <si>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</si>
  <si>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</si>
  <si>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</si>
  <si>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</si>
  <si>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</si>
  <si>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</si>
  <si>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</si>
  <si>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</si>
  <si>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</si>
  <si>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</si>
  <si>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</si>
  <si>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</si>
  <si>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</si>
  <si>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</si>
  <si>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</si>
  <si>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</si>
  <si>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</si>
  <si>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</si>
  <si>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</si>
  <si>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</si>
  <si>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</si>
  <si>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</si>
  <si>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</si>
  <si>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</si>
  <si>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</si>
  <si>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</si>
  <si>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</si>
  <si>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</si>
  <si>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</si>
  <si>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</si>
  <si>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</si>
  <si>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</si>
  <si>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</si>
  <si>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</si>
  <si>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</si>
  <si>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</si>
  <si>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</si>
  <si>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</si>
  <si>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</si>
  <si>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</si>
  <si>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</si>
  <si>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</si>
  <si>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</si>
  <si>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</si>
  <si>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</si>
  <si>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</si>
  <si>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</si>
  <si>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</si>
  <si>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</si>
  <si>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</si>
  <si>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</si>
  <si>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</si>
  <si>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</si>
  <si>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</si>
  <si>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</si>
  <si>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</si>
  <si>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</si>
  <si>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</si>
  <si>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</si>
  <si>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</si>
  <si>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</si>
  <si>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</si>
  <si>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</si>
  <si>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</si>
  <si>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</si>
  <si>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</si>
  <si>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</si>
  <si>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</si>
  <si>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</si>
  <si>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</si>
  <si>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</si>
  <si>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</si>
  <si>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</si>
  <si>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</si>
  <si>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</si>
  <si>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</si>
  <si>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</si>
  <si>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</si>
  <si>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</si>
  <si>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</si>
  <si>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</si>
  <si>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</si>
  <si>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</si>
  <si>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</si>
  <si>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</si>
  <si>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</si>
  <si>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</si>
  <si>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</si>
  <si>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</si>
  <si>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</si>
  <si>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</si>
  <si>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</si>
  <si>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</si>
  <si>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</si>
  <si>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</si>
  <si>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</si>
  <si>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</si>
  <si>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</si>
  <si>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</si>
  <si>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</si>
  <si>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</si>
  <si>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</si>
  <si>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</si>
  <si>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</si>
  <si>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</si>
  <si>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</si>
  <si>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</si>
  <si>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</si>
  <si>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</si>
  <si>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</si>
  <si>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</si>
  <si>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</si>
  <si>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</si>
  <si>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</si>
  <si>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</si>
  <si>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</si>
  <si>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</si>
  <si>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</si>
  <si>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</si>
  <si>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</si>
  <si>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</si>
  <si>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</si>
  <si>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</si>
  <si>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</si>
  <si>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</si>
  <si>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</si>
  <si>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</si>
  <si>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</si>
  <si>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</si>
  <si>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</si>
  <si>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</si>
  <si>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</si>
  <si>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</si>
  <si>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</si>
  <si>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</si>
  <si>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</si>
  <si>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</si>
  <si>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</si>
  <si>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</si>
  <si>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</si>
  <si>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</si>
  <si>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</si>
  <si>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</si>
  <si>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</si>
  <si>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</si>
  <si>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</si>
  <si>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</si>
  <si>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</si>
  <si>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</si>
  <si>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</si>
  <si>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</si>
  <si>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</si>
  <si>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</si>
  <si>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</si>
  <si>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</si>
  <si>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</si>
  <si>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</si>
  <si>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</si>
  <si>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</si>
  <si>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</si>
  <si>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</si>
  <si>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</si>
  <si>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</si>
  <si>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</si>
  <si>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</si>
  <si>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</si>
  <si>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</si>
  <si>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</si>
  <si>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</si>
  <si>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</si>
  <si>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</si>
  <si>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</si>
  <si>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</si>
  <si>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</si>
  <si>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</si>
  <si>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</si>
  <si>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</si>
  <si>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</si>
  <si>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</si>
  <si>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</si>
  <si>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</si>
  <si>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</si>
  <si>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</si>
  <si>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</si>
  <si>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</si>
  <si>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</si>
  <si>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</si>
  <si>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</si>
  <si>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</si>
  <si>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</si>
  <si>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</si>
  <si>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</si>
  <si>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</si>
  <si>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</si>
  <si>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</si>
  <si>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</si>
  <si>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</si>
  <si>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</si>
  <si>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</si>
  <si>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</si>
  <si>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</si>
  <si>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</si>
  <si>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</si>
  <si>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</si>
  <si>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</si>
  <si>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</si>
  <si>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</si>
  <si>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</si>
  <si>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</si>
  <si>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</si>
  <si>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</si>
  <si>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</si>
  <si>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</si>
  <si>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</si>
  <si>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</si>
  <si>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</si>
  <si>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</si>
  <si>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</si>
  <si>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</si>
  <si>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</si>
  <si>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</si>
  <si>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</si>
  <si>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</si>
  <si>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</si>
  <si>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</si>
  <si>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</si>
  <si>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</si>
  <si>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</si>
  <si>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</si>
  <si>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</si>
  <si>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</si>
  <si>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</si>
  <si>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</si>
  <si>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</si>
  <si>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</si>
  <si>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</si>
  <si>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</si>
  <si>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</si>
  <si>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</si>
  <si>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</si>
  <si>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</si>
  <si>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</si>
  <si>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</si>
  <si>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</si>
  <si>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</si>
  <si>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</si>
  <si>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</si>
  <si>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</si>
  <si>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</si>
  <si>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</si>
  <si>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</si>
  <si>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</si>
  <si>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</si>
  <si>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</si>
  <si>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</si>
  <si>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</si>
  <si>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</si>
  <si>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</si>
  <si>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</si>
  <si>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</si>
  <si>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</si>
  <si>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</si>
  <si>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</si>
  <si>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</si>
  <si>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</si>
  <si>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</si>
  <si>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</si>
  <si>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</si>
  <si>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</si>
  <si>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</si>
  <si>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</si>
  <si>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</si>
  <si>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</si>
  <si>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</si>
  <si>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</si>
  <si>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</si>
  <si>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</si>
  <si>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</si>
  <si>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</si>
  <si>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</si>
  <si>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</si>
  <si>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</si>
  <si>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</si>
  <si>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</si>
  <si>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</si>
  <si>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</si>
  <si>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</si>
  <si>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</si>
  <si>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</si>
  <si>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</si>
  <si>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</si>
  <si>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</si>
  <si>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</si>
  <si>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</si>
  <si>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</si>
  <si>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</si>
  <si>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</si>
  <si>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</si>
  <si>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</si>
  <si>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</si>
  <si>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</si>
  <si>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</si>
  <si>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</si>
  <si>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</si>
  <si>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</si>
  <si>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</si>
  <si>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</si>
  <si>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</si>
  <si>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</si>
  <si>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</si>
  <si>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</si>
  <si>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</si>
  <si>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</si>
  <si>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</si>
  <si>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</si>
  <si>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</si>
  <si>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</si>
  <si>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</si>
  <si>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</si>
  <si>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</si>
  <si>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</si>
  <si>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</si>
  <si>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</si>
  <si>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</si>
  <si>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</si>
  <si>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</si>
  <si>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</si>
  <si>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</si>
  <si>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</si>
  <si>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</si>
  <si>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</si>
  <si>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</si>
  <si>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</si>
  <si>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</si>
  <si>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</si>
  <si>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</si>
  <si>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</si>
  <si>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</si>
  <si>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</si>
  <si>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</si>
  <si>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</si>
  <si>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</si>
  <si>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</si>
  <si>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</si>
  <si>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</si>
  <si>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</si>
  <si>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</si>
  <si>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</si>
  <si>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</si>
  <si>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</si>
  <si>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</si>
  <si>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</si>
  <si>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</si>
  <si>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</si>
  <si>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</si>
  <si>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</si>
  <si>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</si>
  <si>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</si>
  <si>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</si>
  <si>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</si>
  <si>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</si>
  <si>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</si>
  <si>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</si>
  <si>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</si>
  <si>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</si>
  <si>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</si>
  <si>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</si>
  <si>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</si>
  <si>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</si>
  <si>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</si>
  <si>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</si>
  <si>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</si>
  <si>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</si>
  <si>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</si>
  <si>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</si>
  <si>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</si>
  <si>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</si>
  <si>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</si>
  <si>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</si>
  <si>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</si>
  <si>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</si>
  <si>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</si>
  <si>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</si>
  <si>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</si>
  <si>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</si>
  <si>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</si>
  <si>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</si>
  <si>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</si>
  <si>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</si>
  <si>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</si>
  <si>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</si>
  <si>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</si>
  <si>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</si>
  <si>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</si>
  <si>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</si>
  <si>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</si>
  <si>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</si>
  <si>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</si>
  <si>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</si>
  <si>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</si>
  <si>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</si>
  <si>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</si>
  <si>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</si>
  <si>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</si>
  <si>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</si>
  <si>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</si>
  <si>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</si>
  <si>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</si>
  <si>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</si>
  <si>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</si>
  <si>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</si>
  <si>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</si>
  <si>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</si>
  <si>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</si>
  <si>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</si>
  <si>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</si>
  <si>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</si>
  <si>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</si>
  <si>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</si>
  <si>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</si>
  <si>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</si>
  <si>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</si>
  <si>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</si>
  <si>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</si>
  <si>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</si>
  <si>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</si>
  <si>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</si>
  <si>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</si>
  <si>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</si>
  <si>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</si>
  <si>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</si>
  <si>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</si>
  <si>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</si>
  <si>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</si>
  <si>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</si>
  <si>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</si>
  <si>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</si>
  <si>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</si>
  <si>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</si>
  <si>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</si>
  <si>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</si>
  <si>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</si>
  <si>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</si>
  <si>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</si>
  <si>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</si>
  <si>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</si>
  <si>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</si>
  <si>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</si>
  <si>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</si>
  <si>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</si>
  <si>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</si>
  <si>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</si>
  <si>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</si>
  <si>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</si>
  <si>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</si>
  <si>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</si>
  <si>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</si>
  <si>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</si>
  <si>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</si>
  <si>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</si>
  <si>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</si>
  <si>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</si>
  <si>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</si>
  <si>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</si>
  <si>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</si>
  <si>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</si>
  <si>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</si>
  <si>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</si>
  <si>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</si>
  <si>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</si>
  <si>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</si>
  <si>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</si>
  <si>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</si>
  <si>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</si>
  <si>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</si>
  <si>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</si>
  <si>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</si>
  <si>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</si>
  <si>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</si>
  <si>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</si>
  <si>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</si>
  <si>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</si>
  <si>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</si>
  <si>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</si>
  <si>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</si>
  <si>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</si>
  <si>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</si>
  <si>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</si>
  <si>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</si>
  <si>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</si>
  <si>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</si>
  <si>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</si>
  <si>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</si>
  <si>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</si>
  <si>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</si>
  <si>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</si>
  <si>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</si>
  <si>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</si>
  <si>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</si>
  <si>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</si>
  <si>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</si>
  <si>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</si>
  <si>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</si>
  <si>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</si>
  <si>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</si>
  <si>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</si>
  <si>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</si>
  <si>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</si>
  <si>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</si>
  <si>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</si>
  <si>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</si>
  <si>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</si>
  <si>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</si>
  <si>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</si>
  <si>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</si>
  <si>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</si>
  <si>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</si>
  <si>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</si>
  <si>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</si>
  <si>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</si>
  <si>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</si>
  <si>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</si>
  <si>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</si>
  <si>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</si>
  <si>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</si>
  <si>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</si>
  <si>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</si>
  <si>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</si>
  <si>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</si>
  <si>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</si>
  <si>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</si>
  <si>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</si>
  <si>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</si>
  <si>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</si>
  <si>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</si>
  <si>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</si>
  <si>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</si>
  <si>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</si>
  <si>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</si>
  <si>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</si>
  <si>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</si>
  <si>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</si>
  <si>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</si>
  <si>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</si>
  <si>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</si>
  <si>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</si>
  <si>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</si>
  <si>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</si>
  <si>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</si>
  <si>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</si>
  <si>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</si>
  <si>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</si>
  <si>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</si>
  <si>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</si>
  <si>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</si>
  <si>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</si>
  <si>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</si>
  <si>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</si>
  <si>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</si>
  <si>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</si>
  <si>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</si>
  <si>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</si>
  <si>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</si>
  <si>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</si>
  <si>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</si>
  <si>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</si>
  <si>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</si>
  <si>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</si>
  <si>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</si>
  <si>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</si>
  <si>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</si>
  <si>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</si>
  <si>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</si>
  <si>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</si>
  <si>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</si>
  <si>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</si>
  <si>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</si>
  <si>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</si>
  <si>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</si>
  <si>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</si>
  <si>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</si>
  <si>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</si>
  <si>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</si>
  <si>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</si>
  <si>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</si>
  <si>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</si>
  <si>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</si>
  <si>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</si>
  <si>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</si>
  <si>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</si>
  <si>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</si>
  <si>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</si>
  <si>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</si>
  <si>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</si>
  <si>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</si>
  <si>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</si>
  <si>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</si>
  <si>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</si>
  <si>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</si>
  <si>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</si>
  <si>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</si>
  <si>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</si>
  <si>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</si>
  <si>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</si>
  <si>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</si>
  <si>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</si>
  <si>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</si>
  <si>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</si>
  <si>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</si>
  <si>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</si>
  <si>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</si>
  <si>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</si>
  <si>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</si>
  <si>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</si>
  <si>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</si>
  <si>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</si>
  <si>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</si>
  <si>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</si>
  <si>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</si>
  <si>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</si>
  <si>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</si>
  <si>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</si>
  <si>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</si>
  <si>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</si>
  <si>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</si>
  <si>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</si>
  <si>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</si>
  <si>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</si>
  <si>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</si>
  <si>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</si>
  <si>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</si>
  <si>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</si>
  <si>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</si>
  <si>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</si>
  <si>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</si>
  <si>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</si>
  <si>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</si>
  <si>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</si>
  <si>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</si>
  <si>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</si>
  <si>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</si>
  <si>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</si>
  <si>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</si>
  <si>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</si>
  <si>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</si>
  <si>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</si>
  <si>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</si>
  <si>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</si>
  <si>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</si>
  <si>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</si>
  <si>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</si>
  <si>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</si>
  <si>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</si>
  <si>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</si>
  <si>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</si>
  <si>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</si>
  <si>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</si>
  <si>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</si>
  <si>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</si>
  <si>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</si>
  <si>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</si>
  <si>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</si>
  <si>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</si>
  <si>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</si>
  <si>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</si>
  <si>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</si>
  <si>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</si>
  <si>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</si>
  <si>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</si>
  <si>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</si>
  <si>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</si>
  <si>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</si>
  <si>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</si>
  <si>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</si>
  <si>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</si>
  <si>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</si>
  <si>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</si>
  <si>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</si>
  <si>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</si>
  <si>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</si>
  <si>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</si>
  <si>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</si>
  <si>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</si>
  <si>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</si>
  <si>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</si>
  <si>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</si>
  <si>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</si>
  <si>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</si>
  <si>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</si>
  <si>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</si>
  <si>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</si>
  <si>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</si>
  <si>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</si>
  <si>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</si>
  <si>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</si>
  <si>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</si>
  <si>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</si>
  <si>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</si>
  <si>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</si>
  <si>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</si>
  <si>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</si>
  <si>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</si>
  <si>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</si>
  <si>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</si>
  <si>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</si>
  <si>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</si>
  <si>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</si>
  <si>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</si>
  <si>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</si>
  <si>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</si>
  <si>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</si>
  <si>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</si>
  <si>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</si>
  <si>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</si>
  <si>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</si>
  <si>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</si>
  <si>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</si>
  <si>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</si>
  <si>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</si>
  <si>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</si>
  <si>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</si>
  <si>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</si>
  <si>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</si>
  <si>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</si>
  <si>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</si>
  <si>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</si>
  <si>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</si>
  <si>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</si>
  <si>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</si>
  <si>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</si>
  <si>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</si>
  <si>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</si>
  <si>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</si>
  <si>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</si>
  <si>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</si>
  <si>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</si>
  <si>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</si>
  <si>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</si>
  <si>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</si>
  <si>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</si>
  <si>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</si>
  <si>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</si>
  <si>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</si>
  <si>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</si>
  <si>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</si>
  <si>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</si>
  <si>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</si>
  <si>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</si>
  <si>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</si>
  <si>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</si>
  <si>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</si>
  <si>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</si>
  <si>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</si>
  <si>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</si>
  <si>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</si>
  <si>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</si>
  <si>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</si>
  <si>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</si>
  <si>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</si>
  <si>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</si>
  <si>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</si>
  <si>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</si>
  <si>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</si>
  <si>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</si>
  <si>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</si>
  <si>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</si>
  <si>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</si>
  <si>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</si>
  <si>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</si>
  <si>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</si>
  <si>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</si>
  <si>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</si>
  <si>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</si>
  <si>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</si>
  <si>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</si>
  <si>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</si>
  <si>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</si>
  <si>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</si>
  <si>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</si>
  <si>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</si>
  <si>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</si>
  <si>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</si>
  <si>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</si>
  <si>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</si>
  <si>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</si>
  <si>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</si>
  <si>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</si>
  <si>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</si>
  <si>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</si>
  <si>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</si>
  <si>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</si>
  <si>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</si>
  <si>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</si>
  <si>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</si>
  <si>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</si>
  <si>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</si>
  <si>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</si>
  <si>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</si>
  <si>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</si>
  <si>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</si>
  <si>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</si>
  <si>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</si>
  <si>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</si>
  <si>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</si>
  <si>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</si>
  <si>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</si>
  <si>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</si>
  <si>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</si>
  <si>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</si>
  <si>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</si>
  <si>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</si>
  <si>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</si>
  <si>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</si>
  <si>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</si>
  <si>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</si>
  <si>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</si>
  <si>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</si>
  <si>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</si>
  <si>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</si>
  <si>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</si>
  <si>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</si>
  <si>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</si>
  <si>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</si>
  <si>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</si>
  <si>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</si>
  <si>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</si>
  <si>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</si>
  <si>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</si>
  <si>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</si>
  <si>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</si>
  <si>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</si>
  <si>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</si>
  <si>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</si>
  <si>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</si>
  <si>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</si>
  <si>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</si>
  <si>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</si>
  <si>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</si>
  <si>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</si>
  <si>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</si>
  <si>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</si>
  <si>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</si>
  <si>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</si>
  <si>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</si>
  <si>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</si>
  <si>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</si>
  <si>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</si>
  <si>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</si>
  <si>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</si>
  <si>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</si>
  <si>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</si>
  <si>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</si>
  <si>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</si>
  <si>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</si>
  <si>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</si>
  <si>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</si>
  <si>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</si>
  <si>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</si>
  <si>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</si>
  <si>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</si>
  <si>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</si>
  <si>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</si>
  <si>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</si>
  <si>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</si>
  <si>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</si>
  <si>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</si>
  <si>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</si>
  <si>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</si>
  <si>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</si>
  <si>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</si>
  <si>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</si>
  <si>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</si>
  <si>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</si>
  <si>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</si>
  <si>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</si>
  <si>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</si>
  <si>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</si>
  <si>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</si>
  <si>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</si>
  <si>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</si>
  <si>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</si>
  <si>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</si>
  <si>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</si>
  <si>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</si>
  <si>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</si>
  <si>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</si>
  <si>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</si>
  <si>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</si>
  <si>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</si>
  <si>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</si>
  <si>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</si>
  <si>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</si>
  <si>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</si>
  <si>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</si>
  <si>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</si>
  <si>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</si>
  <si>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</si>
  <si>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</si>
  <si>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</si>
  <si>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</si>
  <si>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</si>
  <si>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</si>
  <si>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</si>
  <si>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</si>
  <si>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</si>
  <si>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</si>
  <si>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</si>
  <si>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</si>
  <si>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</si>
  <si>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</si>
  <si>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</si>
  <si>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</si>
  <si>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</si>
  <si>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</si>
  <si>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</si>
  <si>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</si>
  <si>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</si>
  <si>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</si>
  <si>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</si>
  <si>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</si>
  <si>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</si>
  <si>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</si>
  <si>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</si>
  <si>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</si>
  <si>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</si>
  <si>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</si>
  <si>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</si>
  <si>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</si>
  <si>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</si>
  <si>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</si>
  <si>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</si>
  <si>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</si>
  <si>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</si>
  <si>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</si>
  <si>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</si>
  <si>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</si>
  <si>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</si>
  <si>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</si>
  <si>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</si>
  <si>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</si>
  <si>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</si>
  <si>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</si>
  <si>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</si>
  <si>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</si>
  <si>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</si>
  <si>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</si>
  <si>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</si>
  <si>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</si>
  <si>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</si>
  <si>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</si>
  <si>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</si>
  <si>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</si>
  <si>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</si>
  <si>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</si>
  <si>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</si>
  <si>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</si>
  <si>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</si>
  <si>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</si>
  <si>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</si>
  <si>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</si>
  <si>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</si>
  <si>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</si>
  <si>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</si>
  <si>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</si>
  <si>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</si>
  <si>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</si>
  <si>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</si>
  <si>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</si>
  <si>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</si>
  <si>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</si>
  <si>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</si>
  <si>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</si>
  <si>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</si>
  <si>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</si>
  <si>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</si>
  <si>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</si>
  <si>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</si>
  <si>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</si>
  <si>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</si>
  <si>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</si>
  <si>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</si>
  <si>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</si>
  <si>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</si>
  <si>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</si>
  <si>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</si>
  <si>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</si>
  <si>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</si>
  <si>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</si>
  <si>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</si>
  <si>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</si>
  <si>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</si>
  <si>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</si>
  <si>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</si>
  <si>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</si>
  <si>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</si>
  <si>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</si>
  <si>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</si>
  <si>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</si>
  <si>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</si>
  <si>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</si>
  <si>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</si>
  <si>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</si>
  <si>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</si>
  <si>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</si>
  <si>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</si>
  <si>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</si>
  <si>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</si>
  <si>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</si>
  <si>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</si>
  <si>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</si>
  <si>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</si>
  <si>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</si>
  <si>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</si>
  <si>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</si>
  <si>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</si>
  <si>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</si>
  <si>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</si>
  <si>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</si>
  <si>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</si>
  <si>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</si>
  <si>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</si>
  <si>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</si>
  <si>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</si>
  <si>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</si>
  <si>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</si>
  <si>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</si>
  <si>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</si>
  <si>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</si>
  <si>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</si>
  <si>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</si>
  <si>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</si>
  <si>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</si>
  <si>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</si>
  <si>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</si>
  <si>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</si>
  <si>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</si>
  <si>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</si>
  <si>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</si>
  <si>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</si>
  <si>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</si>
  <si>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</si>
  <si>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</si>
  <si>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</si>
  <si>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</si>
  <si>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</si>
  <si>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</si>
  <si>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</si>
  <si>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</si>
  <si>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</si>
  <si>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</si>
  <si>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</si>
  <si>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</si>
  <si>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</si>
  <si>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</si>
  <si>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</si>
  <si>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</si>
  <si>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</si>
  <si>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</si>
  <si>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</si>
  <si>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</si>
  <si>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</si>
  <si>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</si>
  <si>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</si>
  <si>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</si>
  <si>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</si>
  <si>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</si>
  <si>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</si>
  <si>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</si>
  <si>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</si>
  <si>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</si>
  <si>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</si>
  <si>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</si>
  <si>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</si>
  <si>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</si>
  <si>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</si>
  <si>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</si>
  <si>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</si>
  <si>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</si>
  <si>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</si>
  <si>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</si>
  <si>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</si>
  <si>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</si>
  <si>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</si>
  <si>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</si>
  <si>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</si>
  <si>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</si>
  <si>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</si>
  <si>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</si>
  <si>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</si>
  <si>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</si>
  <si>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</si>
  <si>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</si>
  <si>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</si>
  <si>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</si>
  <si>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</si>
  <si>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</si>
  <si>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</si>
  <si>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</si>
  <si>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</si>
  <si>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</si>
  <si>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</si>
  <si>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</si>
  <si>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</si>
  <si>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</si>
  <si>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0430-2013</t>
  </si>
  <si>
    <t>15/10/2013</t>
  </si>
  <si>
    <t>30/12/2014</t>
  </si>
  <si>
    <t>0214-2014</t>
  </si>
  <si>
    <t>0387-2014</t>
  </si>
  <si>
    <t>01/11/2014</t>
  </si>
  <si>
    <t>0119-2015</t>
  </si>
  <si>
    <t>0195-2016</t>
  </si>
  <si>
    <t>29/01/2016</t>
  </si>
  <si>
    <t>31/10/2016</t>
  </si>
  <si>
    <t>0291-2016</t>
  </si>
  <si>
    <t>01/02/2016</t>
  </si>
  <si>
    <t>0882-2016</t>
  </si>
  <si>
    <t>16/12/2016</t>
  </si>
  <si>
    <t>15/12/2017</t>
  </si>
  <si>
    <t>0438-2017</t>
  </si>
  <si>
    <t>18/12/2017</t>
  </si>
  <si>
    <t>31/10/2018</t>
  </si>
  <si>
    <t>0110-2018</t>
  </si>
  <si>
    <t>25/01/2018</t>
  </si>
  <si>
    <t>31/07/2018</t>
  </si>
  <si>
    <t>0289-2018</t>
  </si>
  <si>
    <t>01/08/2018</t>
  </si>
  <si>
    <t>0248-2018</t>
  </si>
  <si>
    <t>15/12/2018</t>
  </si>
  <si>
    <t>0596-2018</t>
  </si>
  <si>
    <t>16/12/2018</t>
  </si>
  <si>
    <t>30/03/2020</t>
  </si>
  <si>
    <t>0378-2018</t>
  </si>
  <si>
    <t>01/11/2018</t>
  </si>
  <si>
    <t>30/11/2018</t>
  </si>
  <si>
    <t>0375-2018</t>
  </si>
  <si>
    <t>0107-2019</t>
  </si>
  <si>
    <t>01/02/2019</t>
  </si>
  <si>
    <t>15/12/2019</t>
  </si>
  <si>
    <t>0075-2019</t>
  </si>
  <si>
    <t>0301-2020</t>
  </si>
  <si>
    <t>1/04/2020</t>
  </si>
  <si>
    <t>30/11/2020</t>
  </si>
  <si>
    <t>0302-2020</t>
  </si>
  <si>
    <t>ATENDER INTEGRALMENTE A LA PRIMERA INFANCIA EN EL MARCO DE LA ESTRATEGIA  DE CERO A SIEMPRE DE CONFORMIDAD CON LA DIRECTRICES LINEAMIENTOS Y ESTÁNDARES ESTABLECIDOS POR EL ICBF ASI MISMO REGULAR LA RELACIONES ENTRE LAS PARTES DERIVADAS DE LA ENTREGA DE APORTES DEL ICBF A EL CONTRATIST, PARA QUE ESTE ASUMA CON SU PERSONAL Y BAJO SU EXCLUSIVA RESPONSABILIDAD DICHA ATENCION</t>
  </si>
  <si>
    <t>ATENDER LA PRIMERA INFGANCIA EN EL MARCO DE LA ESTRATEGIA "DE CERO A SIEMPRE", ESPECIFICAMENTE A LOS NIÑOS Y NIÑAS MENORES DE 5 AÑOS DE FAMILIA EN SITUACION DE VULNERABILIDAD DE CONFORMIDAD CON LAS DIRECTRICES, LINIEAMIENTOS Y PARAMETROS ESTABLECIDOS POR EL ICBF, ASI COMO REGULAR LAS RELACIONES ENTRES LAS PARTES DERIVADAS DE LA ENTREGA DE APORTES DEL ICBF A LA ENTIDAD ADMINISTRADORA  DEL SERVICIO EN LA MODALIDAD DE HOGARES COMUNITARIOS DEL BIENESTAR EN LAS SIGUIENTES FORMAS DE ATENCION: FAMILIARES, MULTIPLES, GRUPALES, EMPRESARIALES, JARDINES SOCIALES Y EN LA MODALIDAD FAMI.</t>
  </si>
  <si>
    <t>ATENER A LA PRIMERA INFANCIA EN EL MARCO DE LA ESTRATEGIA DE CERO A SIEMPRE DE CONFROMIDAD CON LA DIRECTRICES LIENAMIENTOS Y PARAMETROS ESTABLECIDOS POR EL ICBF</t>
  </si>
  <si>
    <t>PRESTAR EL SERVICIO DE ATENCION, EDUCACION  INICIAL Y CUIDADO A  NIKOS MENOR DE 5 AÑOS O HASTA SU INGRESO AL GRADO DE TRANSICION, CON EL FIN DE PROMOVER EL DESARROLLO INTEGRAL DE LA PRIMERA  INFANCIA CON CALIDAD, DE CONFORMIDAD CON LOS LINEAMIENTOS, MANUAL  OPERATIVO, LAS DIRECTRICES, PARAMETRO Y ESTANDAERES ESTABLECIDOS POR EL ICBF. EN EL MARCO DE LA ESTRATEGIA DE ATENCIONINTEGRAL DE DE CERO A SIEMPRE, ASI COMO REGULAR LAS RELACIONES ENTRE LAS PARTES DERIVADAS DE LA ENTREGA DE APORTES DEL ICBF A ENTIDADES ADMINSTRADORAS DE SERVICIO, PARA QUE ESTE ASUMA CON SU PERSONAL Y BAJO SU EXCLUSIVA RESPONSABILIDAD DICHA ATENCIO.</t>
  </si>
  <si>
    <t>PRESTAR EL SERVICIO DE ATENCION, EDUCACION INICIAL Y CUIDADOA NIÑOS Y NIÑAS MEÑORES DE 5 AÑOS, O HASTA SU INGRESO AL GRADO DE TRANSICION, CON EL FIN DE PROMOVER EL DESARROLLO INTEGRAL DE LA PRIMERA INFANCIA CON CALIDAD, DE CONFORMIDAD CON LOS LINEAMIENTOS,MANUAL OPERATIVO, LAS DIRECTRICES, PARAMETROS Y ESTANDARES ESTABLECIDOS POR EL ICBF, EN EL MARCO DE LA ESTRATEGIA DE ATENCION INTEGRAL " DE CERO A SIEMPRE" .</t>
  </si>
  <si>
    <t>ATENDER A LA PRIMERA INF EN EL MARCO DE LA ESTRATEGIA DE CERO A SIEMPRE ESPEC A LOS NN MENORES DE 5 AÑOS DE FLIAS EN SITUAC DE VULNERAB DE CONFORM CON LA DIRECT,LINEAM Y PARAM ESTAB POR EL ICBF.</t>
  </si>
  <si>
    <t xml:space="preserve">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ARMONÍA CON LA POLÍTICA DE ESTADO PARA EL DESARROLLO INTEGRAL DE LA PRIMERA INFANCIA DE CERO A SIEMPRE, EN EL SERVICIO DESARROLLO INFANTIL EN MEDIO FAMILIAR Y CENTRO DE DESARROLLO INFANTIL.  </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</si>
  <si>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</si>
  <si>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</si>
  <si>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</si>
  <si>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LOS SERVICIOS DE CENTROS DE DESARROLLO INFANTIL Y DESARROLLO INFANTIL EN MEDIO FAMILIAR.</t>
  </si>
  <si>
    <t xml:space="preserve">PRESTAR EL SERVICIO DE EDUCACIÓN INICIAL EN EL MARCO DE LA ATENCIÓN INTEGRAL A NIÑAS Y NIÑOS MENORES DE 5 AÑOS O HASTA SU INGRESO AL GRADO DE TRANSICIÓN,  EN CONFORMIDAD CON EL MANUAL OPERATIVO DE LA MODALIDAD Y LAS DIRECTRICES ESTABLECIDAS POR EL ICBF, EN ARMONIA CON LA POLÍTICA DE ESTADO PARA EL DESARROLLO INTEGRAL DE LA PRIMERA INFANCIA DE CERO A SIEMPRE, EN EL SERVICIO CENTROS DE DESARROLLO INFANTIL. </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</si>
  <si>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</si>
  <si>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 xml:space="preserve">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</si>
  <si>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</si>
  <si>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BETTY GUERRA OVIEDO</t>
  </si>
  <si>
    <t>URB. LOS  ANGELES, CL30A #62-83</t>
  </si>
  <si>
    <t>6610972 -6531345 Ó 3006577869</t>
  </si>
  <si>
    <t>URB. LOS ANGELES CL.30A #62-83</t>
  </si>
  <si>
    <t>igo128@hotmail.com</t>
  </si>
  <si>
    <t>2021-13-10000226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</si>
</sst>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90" zoomScaleNormal="9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2737</v>
      </c>
      <c r="D15" s="35"/>
      <c r="E15" s="35"/>
      <c r="F15" s="5"/>
      <c r="G15" s="32" t="s">
        <v>1168</v>
      </c>
      <c r="H15" s="103" t="s">
        <v>208</v>
      </c>
      <c r="I15" s="32" t="s">
        <v>2624</v>
      </c>
      <c r="J15" s="108" t="s">
        <v>2626</v>
      </c>
      <c r="L15" s="220" t="s">
        <v>8</v>
      </c>
      <c r="M15" s="220"/>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25">
      <c r="A20" s="9"/>
      <c r="B20" s="109">
        <v>800161338</v>
      </c>
      <c r="C20" s="5"/>
      <c r="D20" s="73"/>
      <c r="E20" s="5"/>
      <c r="F20" s="5"/>
      <c r="G20" s="5"/>
      <c r="H20" s="239"/>
      <c r="I20" s="142" t="s">
        <v>208</v>
      </c>
      <c r="J20" s="143" t="s">
        <v>210</v>
      </c>
      <c r="K20" s="144">
        <v>836728308</v>
      </c>
      <c r="L20" s="145">
        <v>44235</v>
      </c>
      <c r="M20" s="145">
        <v>44561</v>
      </c>
      <c r="N20" s="129">
        <f>+(M20-L20)/30</f>
        <v>10.866666666666667</v>
      </c>
      <c r="O20" s="132"/>
      <c r="U20" s="128"/>
      <c r="V20" s="105">
        <f ca="1">NOW()</f>
        <v>44191.671454398151</v>
      </c>
      <c r="W20" s="105">
        <f ca="1">NOW()</f>
        <v>44191.671454398151</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3"/>
      <c r="I37" s="124"/>
      <c r="J37" s="124"/>
      <c r="K37" s="124"/>
      <c r="L37" s="124"/>
      <c r="M37" s="124"/>
      <c r="N37" s="124"/>
      <c r="O37" s="125"/>
    </row>
    <row r="38" spans="1:16" ht="21" customHeight="1" x14ac:dyDescent="0.25">
      <c r="A38" s="9"/>
      <c r="B38" s="234" t="str">
        <f>VLOOKUP(B20,EAS!A2:B1439,2,0)</f>
        <v>CORPORACION EDUCATIVA LOS ANGELES</v>
      </c>
      <c r="C38" s="234"/>
      <c r="D38" s="234"/>
      <c r="E38" s="234"/>
      <c r="F38" s="234"/>
      <c r="G38" s="5"/>
      <c r="H38" s="126"/>
      <c r="I38" s="243" t="s">
        <v>7</v>
      </c>
      <c r="J38" s="243"/>
      <c r="K38" s="243"/>
      <c r="L38" s="243"/>
      <c r="M38" s="243"/>
      <c r="N38" s="243"/>
      <c r="O38" s="127"/>
    </row>
    <row r="39" spans="1:16" ht="42.95" customHeight="1" thickBot="1" x14ac:dyDescent="0.3">
      <c r="A39" s="10"/>
      <c r="B39" s="11"/>
      <c r="C39" s="11"/>
      <c r="D39" s="11"/>
      <c r="E39" s="11"/>
      <c r="F39" s="11"/>
      <c r="G39" s="11"/>
      <c r="H39" s="10"/>
      <c r="I39" s="229" t="s">
        <v>2731</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0" t="s">
        <v>2677</v>
      </c>
      <c r="E48" s="139" t="s">
        <v>2678</v>
      </c>
      <c r="F48" s="139" t="s">
        <v>2679</v>
      </c>
      <c r="G48" s="153">
        <f>IF(AND(E48&lt;&gt;"",F48&lt;&gt;""),((F48-E48)/30),"")</f>
        <v>14.7</v>
      </c>
      <c r="H48" s="116" t="s">
        <v>2717</v>
      </c>
      <c r="I48" s="111" t="s">
        <v>208</v>
      </c>
      <c r="J48" s="111" t="s">
        <v>210</v>
      </c>
      <c r="K48" s="117">
        <v>1002518377</v>
      </c>
      <c r="L48" s="118" t="s">
        <v>1148</v>
      </c>
      <c r="M48" s="112">
        <f t="shared" ref="M48:M79" si="2">+IF(L48="No",1,IF(L48="Si","Ingrese %",""))</f>
        <v>1</v>
      </c>
      <c r="N48" s="118" t="s">
        <v>27</v>
      </c>
      <c r="O48" s="118" t="s">
        <v>26</v>
      </c>
      <c r="P48" s="78"/>
    </row>
    <row r="49" spans="1:16" s="6" customFormat="1" ht="24.75" customHeight="1" x14ac:dyDescent="0.25">
      <c r="A49" s="137">
        <v>2</v>
      </c>
      <c r="B49" s="116" t="s">
        <v>2676</v>
      </c>
      <c r="C49" s="118" t="s">
        <v>31</v>
      </c>
      <c r="D49" s="110" t="s">
        <v>2680</v>
      </c>
      <c r="E49" s="139">
        <v>41660</v>
      </c>
      <c r="F49" s="139">
        <v>42034</v>
      </c>
      <c r="G49" s="153">
        <f t="shared" ref="G49:G50" si="3">IF(AND(E49&lt;&gt;"",F49&lt;&gt;""),((F49-E49)/30),"")</f>
        <v>12.466666666666667</v>
      </c>
      <c r="H49" s="170" t="s">
        <v>2718</v>
      </c>
      <c r="I49" s="111" t="s">
        <v>208</v>
      </c>
      <c r="J49" s="115" t="s">
        <v>210</v>
      </c>
      <c r="K49" s="117">
        <v>1807789609</v>
      </c>
      <c r="L49" s="118" t="s">
        <v>1148</v>
      </c>
      <c r="M49" s="112">
        <f t="shared" si="2"/>
        <v>1</v>
      </c>
      <c r="N49" s="118" t="s">
        <v>27</v>
      </c>
      <c r="O49" s="118" t="s">
        <v>26</v>
      </c>
      <c r="P49" s="78"/>
    </row>
    <row r="50" spans="1:16" s="6" customFormat="1" ht="24.75" customHeight="1" x14ac:dyDescent="0.25">
      <c r="A50" s="137">
        <v>3</v>
      </c>
      <c r="B50" s="116" t="s">
        <v>2676</v>
      </c>
      <c r="C50" s="118" t="s">
        <v>31</v>
      </c>
      <c r="D50" s="110" t="s">
        <v>2681</v>
      </c>
      <c r="E50" s="139" t="s">
        <v>2682</v>
      </c>
      <c r="F50" s="139" t="s">
        <v>2679</v>
      </c>
      <c r="G50" s="153">
        <f t="shared" si="3"/>
        <v>1.9666666666666666</v>
      </c>
      <c r="H50" s="116" t="s">
        <v>2719</v>
      </c>
      <c r="I50" s="111" t="s">
        <v>208</v>
      </c>
      <c r="J50" s="115" t="s">
        <v>210</v>
      </c>
      <c r="K50" s="117">
        <v>154076750</v>
      </c>
      <c r="L50" s="118" t="s">
        <v>1148</v>
      </c>
      <c r="M50" s="112">
        <f t="shared" si="2"/>
        <v>1</v>
      </c>
      <c r="N50" s="118" t="s">
        <v>27</v>
      </c>
      <c r="O50" s="118" t="s">
        <v>26</v>
      </c>
      <c r="P50" s="78"/>
    </row>
    <row r="51" spans="1:16" s="6" customFormat="1" ht="24.75" customHeight="1" outlineLevel="1" x14ac:dyDescent="0.25">
      <c r="A51" s="137">
        <v>4</v>
      </c>
      <c r="B51" s="116" t="s">
        <v>2676</v>
      </c>
      <c r="C51" s="118" t="s">
        <v>31</v>
      </c>
      <c r="D51" s="110" t="s">
        <v>2683</v>
      </c>
      <c r="E51" s="139">
        <v>42037</v>
      </c>
      <c r="F51" s="139">
        <v>42369</v>
      </c>
      <c r="G51" s="153">
        <f t="shared" ref="G51:G107" si="4">IF(AND(E51&lt;&gt;"",F51&lt;&gt;""),((F51-E51)/30),"")</f>
        <v>11.066666666666666</v>
      </c>
      <c r="H51" s="116" t="s">
        <v>2718</v>
      </c>
      <c r="I51" s="111" t="s">
        <v>208</v>
      </c>
      <c r="J51" s="115" t="s">
        <v>210</v>
      </c>
      <c r="K51" s="113">
        <v>1972441917</v>
      </c>
      <c r="L51" s="118" t="s">
        <v>1148</v>
      </c>
      <c r="M51" s="112">
        <f t="shared" si="2"/>
        <v>1</v>
      </c>
      <c r="N51" s="118" t="s">
        <v>27</v>
      </c>
      <c r="O51" s="118" t="s">
        <v>26</v>
      </c>
      <c r="P51" s="78"/>
    </row>
    <row r="52" spans="1:16" s="7" customFormat="1" ht="24.75" customHeight="1" outlineLevel="1" x14ac:dyDescent="0.25">
      <c r="A52" s="138">
        <v>5</v>
      </c>
      <c r="B52" s="116" t="s">
        <v>2676</v>
      </c>
      <c r="C52" s="118" t="s">
        <v>31</v>
      </c>
      <c r="D52" s="110" t="s">
        <v>2684</v>
      </c>
      <c r="E52" s="139" t="s">
        <v>2685</v>
      </c>
      <c r="F52" s="139" t="s">
        <v>2686</v>
      </c>
      <c r="G52" s="153">
        <f t="shared" si="4"/>
        <v>9.1999999999999993</v>
      </c>
      <c r="H52" s="116" t="s">
        <v>2720</v>
      </c>
      <c r="I52" s="111" t="s">
        <v>208</v>
      </c>
      <c r="J52" s="115" t="s">
        <v>210</v>
      </c>
      <c r="K52" s="113">
        <v>1918756436</v>
      </c>
      <c r="L52" s="118" t="s">
        <v>1148</v>
      </c>
      <c r="M52" s="112">
        <f t="shared" si="2"/>
        <v>1</v>
      </c>
      <c r="N52" s="118" t="s">
        <v>27</v>
      </c>
      <c r="O52" s="118" t="s">
        <v>26</v>
      </c>
      <c r="P52" s="79"/>
    </row>
    <row r="53" spans="1:16" s="7" customFormat="1" ht="24.75" customHeight="1" outlineLevel="1" x14ac:dyDescent="0.25">
      <c r="A53" s="138">
        <v>6</v>
      </c>
      <c r="B53" s="116" t="s">
        <v>2676</v>
      </c>
      <c r="C53" s="118" t="s">
        <v>31</v>
      </c>
      <c r="D53" s="110" t="s">
        <v>2687</v>
      </c>
      <c r="E53" s="139" t="s">
        <v>2688</v>
      </c>
      <c r="F53" s="139" t="s">
        <v>2686</v>
      </c>
      <c r="G53" s="153">
        <f t="shared" si="4"/>
        <v>9.1</v>
      </c>
      <c r="H53" s="116" t="s">
        <v>2721</v>
      </c>
      <c r="I53" s="111" t="s">
        <v>208</v>
      </c>
      <c r="J53" s="115" t="s">
        <v>210</v>
      </c>
      <c r="K53" s="113">
        <v>1383999588</v>
      </c>
      <c r="L53" s="118" t="s">
        <v>1148</v>
      </c>
      <c r="M53" s="112">
        <f t="shared" si="2"/>
        <v>1</v>
      </c>
      <c r="N53" s="118" t="s">
        <v>27</v>
      </c>
      <c r="O53" s="118" t="s">
        <v>26</v>
      </c>
      <c r="P53" s="79"/>
    </row>
    <row r="54" spans="1:16" s="7" customFormat="1" ht="24.75" customHeight="1" outlineLevel="1" x14ac:dyDescent="0.25">
      <c r="A54" s="138">
        <v>7</v>
      </c>
      <c r="B54" s="116" t="s">
        <v>2676</v>
      </c>
      <c r="C54" s="118" t="s">
        <v>31</v>
      </c>
      <c r="D54" s="110" t="s">
        <v>2689</v>
      </c>
      <c r="E54" s="139" t="s">
        <v>2690</v>
      </c>
      <c r="F54" s="139" t="s">
        <v>2691</v>
      </c>
      <c r="G54" s="153">
        <f t="shared" si="4"/>
        <v>12.133333333333333</v>
      </c>
      <c r="H54" s="116" t="s">
        <v>2722</v>
      </c>
      <c r="I54" s="111" t="s">
        <v>208</v>
      </c>
      <c r="J54" s="115" t="s">
        <v>210</v>
      </c>
      <c r="K54" s="113">
        <v>1104811738</v>
      </c>
      <c r="L54" s="118" t="s">
        <v>1148</v>
      </c>
      <c r="M54" s="112">
        <f t="shared" si="2"/>
        <v>1</v>
      </c>
      <c r="N54" s="118" t="s">
        <v>27</v>
      </c>
      <c r="O54" s="118" t="s">
        <v>26</v>
      </c>
      <c r="P54" s="79"/>
    </row>
    <row r="55" spans="1:16" s="7" customFormat="1" ht="24.75" customHeight="1" outlineLevel="1" x14ac:dyDescent="0.25">
      <c r="A55" s="138">
        <v>8</v>
      </c>
      <c r="B55" s="116" t="s">
        <v>2676</v>
      </c>
      <c r="C55" s="118" t="s">
        <v>31</v>
      </c>
      <c r="D55" s="110" t="s">
        <v>2692</v>
      </c>
      <c r="E55" s="139" t="s">
        <v>2693</v>
      </c>
      <c r="F55" s="139" t="s">
        <v>2694</v>
      </c>
      <c r="G55" s="153">
        <f t="shared" si="4"/>
        <v>10.566666666666666</v>
      </c>
      <c r="H55" s="116" t="s">
        <v>2723</v>
      </c>
      <c r="I55" s="111" t="s">
        <v>208</v>
      </c>
      <c r="J55" s="115" t="s">
        <v>210</v>
      </c>
      <c r="K55" s="117">
        <v>915550327</v>
      </c>
      <c r="L55" s="118" t="s">
        <v>1148</v>
      </c>
      <c r="M55" s="112">
        <f t="shared" si="2"/>
        <v>1</v>
      </c>
      <c r="N55" s="118" t="s">
        <v>27</v>
      </c>
      <c r="O55" s="118" t="s">
        <v>26</v>
      </c>
      <c r="P55" s="79"/>
    </row>
    <row r="56" spans="1:16" s="7" customFormat="1" ht="24.75" customHeight="1" outlineLevel="1" x14ac:dyDescent="0.25">
      <c r="A56" s="138">
        <v>9</v>
      </c>
      <c r="B56" s="116" t="s">
        <v>2676</v>
      </c>
      <c r="C56" s="118" t="s">
        <v>31</v>
      </c>
      <c r="D56" s="110" t="s">
        <v>2695</v>
      </c>
      <c r="E56" s="139" t="s">
        <v>2696</v>
      </c>
      <c r="F56" s="139" t="s">
        <v>2697</v>
      </c>
      <c r="G56" s="153">
        <f t="shared" si="4"/>
        <v>6.2333333333333334</v>
      </c>
      <c r="H56" s="116" t="s">
        <v>2721</v>
      </c>
      <c r="I56" s="111" t="s">
        <v>208</v>
      </c>
      <c r="J56" s="115" t="s">
        <v>210</v>
      </c>
      <c r="K56" s="117">
        <v>448368158</v>
      </c>
      <c r="L56" s="118" t="s">
        <v>1148</v>
      </c>
      <c r="M56" s="112">
        <f t="shared" si="2"/>
        <v>1</v>
      </c>
      <c r="N56" s="118" t="s">
        <v>27</v>
      </c>
      <c r="O56" s="118" t="s">
        <v>26</v>
      </c>
      <c r="P56" s="79"/>
    </row>
    <row r="57" spans="1:16" s="7" customFormat="1" ht="24.75" customHeight="1" outlineLevel="1" x14ac:dyDescent="0.25">
      <c r="A57" s="138">
        <v>10</v>
      </c>
      <c r="B57" s="116" t="s">
        <v>2676</v>
      </c>
      <c r="C57" s="118" t="s">
        <v>31</v>
      </c>
      <c r="D57" s="63" t="s">
        <v>2698</v>
      </c>
      <c r="E57" s="139" t="s">
        <v>2699</v>
      </c>
      <c r="F57" s="139" t="s">
        <v>2694</v>
      </c>
      <c r="G57" s="153">
        <f t="shared" si="4"/>
        <v>3.0333333333333332</v>
      </c>
      <c r="H57" s="116" t="s">
        <v>2724</v>
      </c>
      <c r="I57" s="63" t="s">
        <v>208</v>
      </c>
      <c r="J57" s="115" t="s">
        <v>210</v>
      </c>
      <c r="K57" s="117">
        <v>284434200</v>
      </c>
      <c r="L57" s="118" t="s">
        <v>1148</v>
      </c>
      <c r="M57" s="112">
        <f t="shared" si="2"/>
        <v>1</v>
      </c>
      <c r="N57" s="118" t="s">
        <v>27</v>
      </c>
      <c r="O57" s="118" t="s">
        <v>26</v>
      </c>
      <c r="P57" s="79"/>
    </row>
    <row r="58" spans="1:16" s="7" customFormat="1" ht="24.75" customHeight="1" outlineLevel="1" x14ac:dyDescent="0.25">
      <c r="A58" s="138">
        <v>11</v>
      </c>
      <c r="B58" s="116" t="s">
        <v>2676</v>
      </c>
      <c r="C58" s="118" t="s">
        <v>31</v>
      </c>
      <c r="D58" s="63" t="s">
        <v>2700</v>
      </c>
      <c r="E58" s="139" t="s">
        <v>2699</v>
      </c>
      <c r="F58" s="139" t="s">
        <v>2701</v>
      </c>
      <c r="G58" s="153">
        <f t="shared" si="4"/>
        <v>4.5333333333333332</v>
      </c>
      <c r="H58" s="116" t="s">
        <v>2725</v>
      </c>
      <c r="I58" s="63" t="s">
        <v>208</v>
      </c>
      <c r="J58" s="115" t="s">
        <v>210</v>
      </c>
      <c r="K58" s="117">
        <v>755036196</v>
      </c>
      <c r="L58" s="118" t="s">
        <v>1148</v>
      </c>
      <c r="M58" s="112">
        <f t="shared" si="2"/>
        <v>1</v>
      </c>
      <c r="N58" s="118" t="s">
        <v>27</v>
      </c>
      <c r="O58" s="118" t="s">
        <v>26</v>
      </c>
      <c r="P58" s="79"/>
    </row>
    <row r="59" spans="1:16" s="7" customFormat="1" ht="24.75" customHeight="1" outlineLevel="1" x14ac:dyDescent="0.25">
      <c r="A59" s="138">
        <v>12</v>
      </c>
      <c r="B59" s="116" t="s">
        <v>2676</v>
      </c>
      <c r="C59" s="118" t="s">
        <v>31</v>
      </c>
      <c r="D59" s="63" t="s">
        <v>2702</v>
      </c>
      <c r="E59" s="139" t="s">
        <v>2703</v>
      </c>
      <c r="F59" s="139" t="s">
        <v>2704</v>
      </c>
      <c r="G59" s="153">
        <f t="shared" si="4"/>
        <v>15.666666666666666</v>
      </c>
      <c r="H59" s="116" t="s">
        <v>2726</v>
      </c>
      <c r="I59" s="63" t="s">
        <v>208</v>
      </c>
      <c r="J59" s="115" t="s">
        <v>210</v>
      </c>
      <c r="K59" s="117">
        <v>2209301533</v>
      </c>
      <c r="L59" s="118" t="s">
        <v>1148</v>
      </c>
      <c r="M59" s="112">
        <f t="shared" si="2"/>
        <v>1</v>
      </c>
      <c r="N59" s="118" t="s">
        <v>27</v>
      </c>
      <c r="O59" s="118" t="s">
        <v>26</v>
      </c>
      <c r="P59" s="79"/>
    </row>
    <row r="60" spans="1:16" s="7" customFormat="1" ht="24.75" customHeight="1" outlineLevel="1" x14ac:dyDescent="0.25">
      <c r="A60" s="138">
        <v>13</v>
      </c>
      <c r="B60" s="116" t="s">
        <v>2676</v>
      </c>
      <c r="C60" s="118" t="s">
        <v>31</v>
      </c>
      <c r="D60" s="63" t="s">
        <v>2705</v>
      </c>
      <c r="E60" s="139" t="s">
        <v>2706</v>
      </c>
      <c r="F60" s="139" t="s">
        <v>2707</v>
      </c>
      <c r="G60" s="153">
        <f t="shared" si="4"/>
        <v>0.96666666666666667</v>
      </c>
      <c r="H60" s="116" t="s">
        <v>2727</v>
      </c>
      <c r="I60" s="63" t="s">
        <v>208</v>
      </c>
      <c r="J60" s="115" t="s">
        <v>210</v>
      </c>
      <c r="K60" s="117">
        <v>98002416</v>
      </c>
      <c r="L60" s="118" t="s">
        <v>1148</v>
      </c>
      <c r="M60" s="112">
        <f t="shared" si="2"/>
        <v>1</v>
      </c>
      <c r="N60" s="118" t="s">
        <v>27</v>
      </c>
      <c r="O60" s="118" t="s">
        <v>26</v>
      </c>
      <c r="P60" s="79"/>
    </row>
    <row r="61" spans="1:16" s="7" customFormat="1" ht="24.75" customHeight="1" outlineLevel="1" x14ac:dyDescent="0.25">
      <c r="A61" s="138">
        <v>14</v>
      </c>
      <c r="B61" s="116" t="s">
        <v>2676</v>
      </c>
      <c r="C61" s="118" t="s">
        <v>31</v>
      </c>
      <c r="D61" s="63" t="s">
        <v>2708</v>
      </c>
      <c r="E61" s="139" t="s">
        <v>2706</v>
      </c>
      <c r="F61" s="139" t="s">
        <v>2707</v>
      </c>
      <c r="G61" s="153">
        <f t="shared" si="4"/>
        <v>0.96666666666666667</v>
      </c>
      <c r="H61" s="116" t="s">
        <v>2728</v>
      </c>
      <c r="I61" s="63" t="s">
        <v>208</v>
      </c>
      <c r="J61" s="115" t="s">
        <v>210</v>
      </c>
      <c r="K61" s="117">
        <v>75232650</v>
      </c>
      <c r="L61" s="118" t="s">
        <v>1148</v>
      </c>
      <c r="M61" s="112">
        <f t="shared" si="2"/>
        <v>1</v>
      </c>
      <c r="N61" s="118" t="s">
        <v>27</v>
      </c>
      <c r="O61" s="118" t="s">
        <v>26</v>
      </c>
      <c r="P61" s="79"/>
    </row>
    <row r="62" spans="1:16" s="7" customFormat="1" ht="24.75" customHeight="1" outlineLevel="1" x14ac:dyDescent="0.25">
      <c r="A62" s="138">
        <v>15</v>
      </c>
      <c r="B62" s="116" t="s">
        <v>2676</v>
      </c>
      <c r="C62" s="118" t="s">
        <v>31</v>
      </c>
      <c r="D62" s="63" t="s">
        <v>2709</v>
      </c>
      <c r="E62" s="139" t="s">
        <v>2710</v>
      </c>
      <c r="F62" s="139" t="s">
        <v>2711</v>
      </c>
      <c r="G62" s="153">
        <f t="shared" si="4"/>
        <v>10.566666666666666</v>
      </c>
      <c r="H62" s="116" t="s">
        <v>2729</v>
      </c>
      <c r="I62" s="63" t="s">
        <v>208</v>
      </c>
      <c r="J62" s="115" t="s">
        <v>210</v>
      </c>
      <c r="K62" s="117">
        <v>1126773227.3399999</v>
      </c>
      <c r="L62" s="118" t="s">
        <v>1148</v>
      </c>
      <c r="M62" s="112">
        <f t="shared" si="2"/>
        <v>1</v>
      </c>
      <c r="N62" s="118" t="s">
        <v>27</v>
      </c>
      <c r="O62" s="118" t="s">
        <v>1148</v>
      </c>
      <c r="P62" s="79"/>
    </row>
    <row r="63" spans="1:16" s="7" customFormat="1" ht="24.75" customHeight="1" outlineLevel="1" x14ac:dyDescent="0.25">
      <c r="A63" s="138">
        <v>16</v>
      </c>
      <c r="B63" s="116" t="s">
        <v>2676</v>
      </c>
      <c r="C63" s="118" t="s">
        <v>31</v>
      </c>
      <c r="D63" s="63" t="s">
        <v>2712</v>
      </c>
      <c r="E63" s="139" t="s">
        <v>2710</v>
      </c>
      <c r="F63" s="139" t="s">
        <v>2711</v>
      </c>
      <c r="G63" s="153">
        <f t="shared" si="4"/>
        <v>10.566666666666666</v>
      </c>
      <c r="H63" s="116" t="s">
        <v>2730</v>
      </c>
      <c r="I63" s="63" t="s">
        <v>208</v>
      </c>
      <c r="J63" s="115" t="s">
        <v>210</v>
      </c>
      <c r="K63" s="117">
        <v>852855328.5</v>
      </c>
      <c r="L63" s="118" t="s">
        <v>1148</v>
      </c>
      <c r="M63" s="112">
        <f t="shared" si="2"/>
        <v>1</v>
      </c>
      <c r="N63" s="118" t="s">
        <v>27</v>
      </c>
      <c r="O63" s="118" t="s">
        <v>1148</v>
      </c>
      <c r="P63" s="79"/>
    </row>
    <row r="64" spans="1:16" s="7" customFormat="1" ht="24.75" customHeight="1" outlineLevel="1" x14ac:dyDescent="0.25">
      <c r="A64" s="138">
        <v>17</v>
      </c>
      <c r="B64" s="116" t="s">
        <v>2676</v>
      </c>
      <c r="C64" s="118" t="s">
        <v>31</v>
      </c>
      <c r="D64" s="63" t="s">
        <v>2713</v>
      </c>
      <c r="E64" s="139" t="s">
        <v>2714</v>
      </c>
      <c r="F64" s="139" t="s">
        <v>2715</v>
      </c>
      <c r="G64" s="153">
        <f t="shared" si="4"/>
        <v>8.1</v>
      </c>
      <c r="H64" s="116" t="s">
        <v>2730</v>
      </c>
      <c r="I64" s="63" t="s">
        <v>208</v>
      </c>
      <c r="J64" s="115" t="s">
        <v>210</v>
      </c>
      <c r="K64" s="117">
        <v>1187949740</v>
      </c>
      <c r="L64" s="118" t="s">
        <v>1148</v>
      </c>
      <c r="M64" s="112">
        <f t="shared" si="2"/>
        <v>1</v>
      </c>
      <c r="N64" s="118" t="s">
        <v>2634</v>
      </c>
      <c r="O64" s="118" t="s">
        <v>1148</v>
      </c>
      <c r="P64" s="79"/>
    </row>
    <row r="65" spans="1:16" s="7" customFormat="1" ht="24.75" customHeight="1" outlineLevel="1" x14ac:dyDescent="0.25">
      <c r="A65" s="138">
        <v>18</v>
      </c>
      <c r="B65" s="116" t="s">
        <v>2676</v>
      </c>
      <c r="C65" s="118" t="s">
        <v>31</v>
      </c>
      <c r="D65" s="63" t="s">
        <v>2716</v>
      </c>
      <c r="E65" s="139" t="s">
        <v>2714</v>
      </c>
      <c r="F65" s="139" t="s">
        <v>2715</v>
      </c>
      <c r="G65" s="153">
        <f t="shared" si="4"/>
        <v>8.1</v>
      </c>
      <c r="H65" s="116" t="s">
        <v>2730</v>
      </c>
      <c r="I65" s="63" t="s">
        <v>208</v>
      </c>
      <c r="J65" s="115" t="s">
        <v>210</v>
      </c>
      <c r="K65" s="117">
        <v>1479842716</v>
      </c>
      <c r="L65" s="118" t="s">
        <v>1148</v>
      </c>
      <c r="M65" s="112">
        <f t="shared" si="2"/>
        <v>1</v>
      </c>
      <c r="N65" s="118" t="s">
        <v>2634</v>
      </c>
      <c r="O65" s="118" t="s">
        <v>1148</v>
      </c>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2"/>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2"/>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2"/>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2"/>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2"/>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2"/>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2"/>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2"/>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2"/>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2"/>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2"/>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2"/>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2"/>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2"/>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c r="E114" s="139"/>
      <c r="F114" s="139"/>
      <c r="G114" s="153" t="str">
        <f>IF(AND(E114&lt;&gt;"",F114&lt;&gt;""),((F114-E114)/30),"")</f>
        <v/>
      </c>
      <c r="H114" s="116"/>
      <c r="I114" s="115"/>
      <c r="J114" s="115"/>
      <c r="K114" s="117"/>
      <c r="L114" s="100" t="str">
        <f>+IF(AND(K114&gt;0,O114="Ejecución"),(K114/877802)*Tabla28[[#This Row],[% participación]],IF(AND(K114&gt;0,O114&lt;&gt;"Ejecución"),"-",""))</f>
        <v/>
      </c>
      <c r="M114" s="118"/>
      <c r="N114" s="166" t="str">
        <f>+IF(M118="No",1,IF(M118="Si","Ingrese %",""))</f>
        <v/>
      </c>
      <c r="O114" s="155" t="s">
        <v>1150</v>
      </c>
      <c r="P114" s="78"/>
    </row>
    <row r="115" spans="1:16" s="6" customFormat="1" ht="24.75" customHeight="1" x14ac:dyDescent="0.25">
      <c r="A115" s="137">
        <v>2</v>
      </c>
      <c r="B115" s="154" t="s">
        <v>2665</v>
      </c>
      <c r="C115" s="156" t="s">
        <v>31</v>
      </c>
      <c r="D115" s="63"/>
      <c r="E115" s="139"/>
      <c r="F115" s="139"/>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25" x14ac:dyDescent="0.25">
      <c r="A179" s="9"/>
      <c r="B179" s="187" t="s">
        <v>2669</v>
      </c>
      <c r="C179" s="187"/>
      <c r="D179" s="187"/>
      <c r="E179" s="164">
        <v>0.02</v>
      </c>
      <c r="F179" s="163">
        <v>0.01</v>
      </c>
      <c r="G179" s="158">
        <f>IF(F179&gt;0,SUM(E179+F179),"")</f>
        <v>0.03</v>
      </c>
      <c r="H179" s="5"/>
      <c r="I179" s="187" t="s">
        <v>2671</v>
      </c>
      <c r="J179" s="187"/>
      <c r="K179" s="187"/>
      <c r="L179" s="187"/>
      <c r="M179" s="165"/>
      <c r="O179" s="8"/>
      <c r="Q179" s="19"/>
      <c r="R179" s="152" t="str">
        <f>IF(M179&gt;0,SUM(L179+M179),"")</f>
        <v/>
      </c>
      <c r="T179" s="19"/>
      <c r="U179" s="233" t="s">
        <v>1166</v>
      </c>
      <c r="V179" s="233"/>
      <c r="W179" s="233"/>
      <c r="X179" s="24">
        <v>0.02</v>
      </c>
      <c r="Y179" s="157"/>
      <c r="Z179" s="158" t="str">
        <f>IF(Y179&gt;0,SUM(E181+Y179),"")</f>
        <v/>
      </c>
      <c r="AA179" s="19"/>
      <c r="AB179" s="19"/>
    </row>
    <row r="180" spans="1:28" ht="23.25" hidden="1" x14ac:dyDescent="0.25">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25" hidden="1" x14ac:dyDescent="0.25">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25101849.239999998</v>
      </c>
      <c r="F185" s="92"/>
      <c r="G185" s="93"/>
      <c r="H185" s="88"/>
      <c r="I185" s="90" t="s">
        <v>2627</v>
      </c>
      <c r="J185" s="159">
        <f>+SUM(M179:M183)</f>
        <v>0</v>
      </c>
      <c r="K185" s="232" t="s">
        <v>2628</v>
      </c>
      <c r="L185" s="232"/>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1" t="s">
        <v>2636</v>
      </c>
      <c r="C192" s="191"/>
      <c r="E192" s="5" t="s">
        <v>20</v>
      </c>
      <c r="H192" s="26" t="s">
        <v>24</v>
      </c>
      <c r="J192" s="5" t="s">
        <v>2637</v>
      </c>
      <c r="K192" s="5"/>
      <c r="M192" s="5"/>
      <c r="N192" s="5"/>
      <c r="O192" s="8"/>
      <c r="Q192" s="147"/>
      <c r="R192" s="148"/>
      <c r="S192" s="148"/>
      <c r="T192" s="147"/>
    </row>
    <row r="193" spans="1:18" x14ac:dyDescent="0.25">
      <c r="A193" s="9"/>
      <c r="C193" s="119">
        <v>30210</v>
      </c>
      <c r="D193" s="5"/>
      <c r="E193" s="120">
        <v>2441</v>
      </c>
      <c r="F193" s="5"/>
      <c r="G193" s="5"/>
      <c r="H193" s="141" t="s">
        <v>2732</v>
      </c>
      <c r="J193" s="5"/>
      <c r="K193" s="121">
        <v>41562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2733</v>
      </c>
      <c r="J211" s="27" t="s">
        <v>2622</v>
      </c>
      <c r="K211" s="172" t="s">
        <v>2735</v>
      </c>
      <c r="L211" s="21"/>
      <c r="M211" s="21"/>
      <c r="N211" s="21"/>
      <c r="O211" s="8"/>
    </row>
    <row r="212" spans="1:15" x14ac:dyDescent="0.25">
      <c r="A212" s="9"/>
      <c r="B212" s="27" t="s">
        <v>2619</v>
      </c>
      <c r="C212" s="141" t="s">
        <v>2732</v>
      </c>
      <c r="D212" s="21"/>
      <c r="G212" s="27" t="s">
        <v>2621</v>
      </c>
      <c r="H212" s="171" t="s">
        <v>2734</v>
      </c>
      <c r="J212" s="27" t="s">
        <v>2623</v>
      </c>
      <c r="K212" s="172"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2020-12-26T21:06:56Z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