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Regina Farelo\Desktop\CONTRATACION\MANIFESTACION CORFAMAG COMPLET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0730" windowHeight="117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93" i="12" l="1"/>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1" i="12" l="1"/>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<sst xmlns="http://schemas.openxmlformats.org/spreadsheetml/2006/main" count="3533" uniqueCount="2741">
  <si>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</si>
  <si>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</si>
  <si>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</si>
  <si>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</si>
  <si>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</si>
  <si>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</si>
  <si>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</si>
  <si>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</si>
  <si>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</si>
  <si>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</si>
  <si>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</si>
  <si>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</si>
  <si>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</si>
  <si>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</si>
  <si>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</si>
  <si>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</si>
  <si>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</si>
  <si>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</si>
  <si>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</si>
  <si>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</si>
  <si>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</si>
  <si>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</si>
  <si>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</si>
  <si>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</si>
  <si>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</si>
  <si>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</si>
  <si>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</si>
  <si>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</si>
  <si>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</si>
  <si>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</si>
  <si>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</si>
  <si>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</si>
  <si>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</si>
  <si>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</si>
  <si>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</si>
  <si>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</si>
  <si>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</si>
  <si>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</si>
  <si>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</si>
  <si>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</si>
  <si>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</si>
  <si>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</si>
  <si>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</si>
  <si>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</si>
  <si>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</si>
  <si>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</si>
  <si>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</si>
  <si>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</si>
  <si>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</si>
  <si>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</si>
  <si>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</si>
  <si>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</si>
  <si>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</si>
  <si>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</si>
  <si>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</si>
  <si>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</si>
  <si>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</si>
  <si>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</si>
  <si>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</si>
  <si>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</si>
  <si>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</si>
  <si>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</si>
  <si>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</si>
  <si>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</si>
  <si>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</si>
  <si>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</si>
  <si>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</si>
  <si>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</si>
  <si>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</si>
  <si>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</si>
  <si>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</si>
  <si>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</si>
  <si>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</si>
  <si>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</si>
  <si>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</si>
  <si>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</si>
  <si>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</si>
  <si>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</si>
  <si>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</si>
  <si>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</si>
  <si>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</si>
  <si>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</si>
  <si>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</si>
  <si>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</si>
  <si>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</si>
  <si>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</si>
  <si>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</si>
  <si>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</si>
  <si>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</si>
  <si>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</si>
  <si>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</si>
  <si>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</si>
  <si>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</si>
  <si>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</si>
  <si>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</si>
  <si>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</si>
  <si>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</si>
  <si>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</si>
  <si>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</si>
  <si>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</si>
  <si>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</si>
  <si>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</si>
  <si>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</si>
  <si>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</si>
  <si>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</si>
  <si>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</si>
  <si>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</si>
  <si>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</si>
  <si>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</si>
  <si>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</si>
  <si>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</si>
  <si>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</si>
  <si>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</si>
  <si>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</si>
  <si>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</si>
  <si>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</si>
  <si>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</si>
  <si>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</si>
  <si>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</si>
  <si>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</si>
  <si>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</si>
  <si>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</si>
  <si>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</si>
  <si>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</si>
  <si>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</si>
  <si>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</si>
  <si>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</si>
  <si>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</si>
  <si>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</si>
  <si>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</si>
  <si>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</si>
  <si>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</si>
  <si>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</si>
  <si>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</si>
  <si>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</si>
  <si>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</si>
  <si>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</si>
  <si>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</si>
  <si>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</si>
  <si>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</si>
  <si>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</si>
  <si>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</si>
  <si>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</si>
  <si>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</si>
  <si>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</si>
  <si>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</si>
  <si>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</si>
  <si>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</si>
  <si>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</si>
  <si>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</si>
  <si>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</si>
  <si>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</si>
  <si>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</si>
  <si>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</si>
  <si>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</si>
  <si>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</si>
  <si>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</si>
  <si>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</si>
  <si>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</si>
  <si>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</si>
  <si>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</si>
  <si>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</si>
  <si>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</si>
  <si>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</si>
  <si>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</si>
  <si>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</si>
  <si>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</si>
  <si>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</si>
  <si>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</si>
  <si>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</si>
  <si>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</si>
  <si>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</si>
  <si>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</si>
  <si>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</si>
  <si>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</si>
  <si>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</si>
  <si>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</si>
  <si>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</si>
  <si>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</si>
  <si>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</si>
  <si>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</si>
  <si>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</si>
  <si>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</si>
  <si>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</si>
  <si>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</si>
  <si>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</si>
  <si>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</si>
  <si>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</si>
  <si>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</si>
  <si>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</si>
  <si>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</si>
  <si>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</si>
  <si>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</si>
  <si>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</si>
  <si>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</si>
  <si>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</si>
  <si>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</si>
  <si>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</si>
  <si>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</si>
  <si>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</si>
  <si>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</si>
  <si>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</si>
  <si>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</si>
  <si>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</si>
  <si>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</si>
  <si>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</si>
  <si>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</si>
  <si>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</si>
  <si>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</si>
  <si>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</si>
  <si>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</si>
  <si>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</si>
  <si>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</si>
  <si>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</si>
  <si>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</si>
  <si>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</si>
  <si>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</si>
  <si>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</si>
  <si>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</si>
  <si>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</si>
  <si>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</si>
  <si>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</si>
  <si>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</si>
  <si>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</si>
  <si>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</si>
  <si>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</si>
  <si>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</si>
  <si>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</si>
  <si>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</si>
  <si>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</si>
  <si>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</si>
  <si>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</si>
  <si>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</si>
  <si>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</si>
  <si>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</si>
  <si>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</si>
  <si>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</si>
  <si>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</si>
  <si>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</si>
  <si>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</si>
  <si>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</si>
  <si>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</si>
  <si>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</si>
  <si>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</si>
  <si>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</si>
  <si>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</si>
  <si>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</si>
  <si>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</si>
  <si>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</si>
  <si>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</si>
  <si>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</si>
  <si>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</si>
  <si>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</si>
  <si>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</si>
  <si>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</si>
  <si>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</si>
  <si>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</si>
  <si>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</si>
  <si>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</si>
  <si>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</si>
  <si>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</si>
  <si>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</si>
  <si>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</si>
  <si>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</si>
  <si>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</si>
  <si>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</si>
  <si>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</si>
  <si>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</si>
  <si>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</si>
  <si>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</si>
  <si>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</si>
  <si>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</si>
  <si>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</si>
  <si>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</si>
  <si>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</si>
  <si>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</si>
  <si>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</si>
  <si>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</si>
  <si>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</si>
  <si>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</si>
  <si>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</si>
  <si>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</si>
  <si>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</si>
  <si>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</si>
  <si>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</si>
  <si>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</si>
  <si>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</si>
  <si>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</si>
  <si>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</si>
  <si>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</si>
  <si>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</si>
  <si>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</si>
  <si>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</si>
  <si>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</si>
  <si>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</si>
  <si>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</si>
  <si>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</si>
  <si>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</si>
  <si>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</si>
  <si>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</si>
  <si>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</si>
  <si>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</si>
  <si>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</si>
  <si>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</si>
  <si>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</si>
  <si>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</si>
  <si>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</si>
  <si>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</si>
  <si>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</si>
  <si>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</si>
  <si>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</si>
  <si>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</si>
  <si>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</si>
  <si>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</si>
  <si>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</si>
  <si>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</si>
  <si>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</si>
  <si>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</si>
  <si>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</si>
  <si>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</si>
  <si>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</si>
  <si>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</si>
  <si>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</si>
  <si>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</si>
  <si>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</si>
  <si>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</si>
  <si>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</si>
  <si>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</si>
  <si>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</si>
  <si>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</si>
  <si>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</si>
  <si>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</si>
  <si>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</si>
  <si>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</si>
  <si>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</si>
  <si>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</si>
  <si>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</si>
  <si>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</si>
  <si>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</si>
  <si>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</si>
  <si>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</si>
  <si>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</si>
  <si>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</si>
  <si>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</si>
  <si>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</si>
  <si>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</si>
  <si>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</si>
  <si>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</si>
  <si>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</si>
  <si>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</si>
  <si>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</si>
  <si>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</si>
  <si>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</si>
  <si>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</si>
  <si>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</si>
  <si>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</si>
  <si>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</si>
  <si>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</si>
  <si>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</si>
  <si>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</si>
  <si>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</si>
  <si>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</si>
  <si>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</si>
  <si>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</si>
  <si>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</si>
  <si>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</si>
  <si>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</si>
  <si>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</si>
  <si>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</si>
  <si>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</si>
  <si>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</si>
  <si>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</si>
  <si>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</si>
  <si>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</si>
  <si>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</si>
  <si>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</si>
  <si>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</si>
  <si>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</si>
  <si>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</si>
  <si>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</si>
  <si>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</si>
  <si>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</si>
  <si>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</si>
  <si>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</si>
  <si>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</si>
  <si>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</si>
  <si>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</si>
  <si>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</si>
  <si>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</si>
  <si>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</si>
  <si>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</si>
  <si>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</si>
  <si>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</si>
  <si>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</si>
  <si>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</si>
  <si>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</si>
  <si>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</si>
  <si>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</si>
  <si>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</si>
  <si>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</si>
  <si>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</si>
  <si>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</si>
  <si>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</si>
  <si>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</si>
  <si>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</si>
  <si>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</si>
  <si>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</si>
  <si>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</si>
  <si>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</si>
  <si>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</si>
  <si>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</si>
  <si>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</si>
  <si>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</si>
  <si>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</si>
  <si>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</si>
  <si>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</si>
  <si>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</si>
  <si>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</si>
  <si>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</si>
  <si>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</si>
  <si>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</si>
  <si>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</si>
  <si>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</si>
  <si>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</si>
  <si>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</si>
  <si>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</si>
  <si>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</si>
  <si>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</si>
  <si>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</si>
  <si>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</si>
  <si>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</si>
  <si>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</si>
  <si>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</si>
  <si>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</si>
  <si>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</si>
  <si>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</si>
  <si>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</si>
  <si>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</si>
  <si>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</si>
  <si>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</si>
  <si>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</si>
  <si>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</si>
  <si>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</si>
  <si>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</si>
  <si>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</si>
  <si>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</si>
  <si>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</si>
  <si>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</si>
  <si>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</si>
  <si>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</si>
  <si>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</si>
  <si>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</si>
  <si>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</si>
  <si>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</si>
  <si>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</si>
  <si>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</si>
  <si>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</si>
  <si>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</si>
  <si>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</si>
  <si>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</si>
  <si>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</si>
  <si>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</si>
  <si>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</si>
  <si>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</si>
  <si>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</si>
  <si>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</si>
  <si>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</si>
  <si>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</si>
  <si>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</si>
  <si>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</si>
  <si>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</si>
  <si>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</si>
  <si>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</si>
  <si>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</si>
  <si>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</si>
  <si>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</si>
  <si>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</si>
  <si>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</si>
  <si>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</si>
  <si>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</si>
  <si>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</si>
  <si>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</si>
  <si>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</si>
  <si>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</si>
  <si>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</si>
  <si>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</si>
  <si>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</si>
  <si>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</si>
  <si>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</si>
  <si>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</si>
  <si>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</si>
  <si>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</si>
  <si>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</si>
  <si>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</si>
  <si>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</si>
  <si>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</si>
  <si>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</si>
  <si>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</si>
  <si>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</si>
  <si>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</si>
  <si>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</si>
  <si>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</si>
  <si>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</si>
  <si>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</si>
  <si>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</si>
  <si>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</si>
  <si>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</si>
  <si>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</si>
  <si>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</si>
  <si>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</si>
  <si>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</si>
  <si>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</si>
  <si>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</si>
  <si>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</si>
  <si>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</si>
  <si>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</si>
  <si>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</si>
  <si>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</si>
  <si>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</si>
  <si>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</si>
  <si>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</si>
  <si>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</si>
  <si>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</si>
  <si>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</si>
  <si>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</si>
  <si>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</si>
  <si>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</si>
  <si>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</si>
  <si>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</si>
  <si>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</si>
  <si>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</si>
  <si>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</si>
  <si>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</si>
  <si>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</si>
  <si>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</si>
  <si>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</si>
  <si>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</si>
  <si>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</si>
  <si>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</si>
  <si>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</si>
  <si>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</si>
  <si>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</si>
  <si>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</si>
  <si>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</si>
  <si>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</si>
  <si>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</si>
  <si>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</si>
  <si>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</si>
  <si>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</si>
  <si>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</si>
  <si>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</si>
  <si>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</si>
  <si>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</si>
  <si>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</si>
  <si>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</si>
  <si>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</si>
  <si>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</si>
  <si>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</si>
  <si>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</si>
  <si>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</si>
  <si>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</si>
  <si>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</si>
  <si>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</si>
  <si>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</si>
  <si>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</si>
  <si>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</si>
  <si>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</si>
  <si>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</si>
  <si>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</si>
  <si>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</si>
  <si>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</si>
  <si>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</si>
  <si>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</si>
  <si>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</si>
  <si>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</si>
  <si>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</si>
  <si>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</si>
  <si>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</si>
  <si>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</si>
  <si>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</si>
  <si>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</si>
  <si>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</si>
  <si>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</si>
  <si>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</si>
  <si>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</si>
  <si>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</si>
  <si>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</si>
  <si>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</si>
  <si>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</si>
  <si>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</si>
  <si>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</si>
  <si>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</si>
  <si>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</si>
  <si>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</si>
  <si>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</si>
  <si>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</si>
  <si>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</si>
  <si>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</si>
  <si>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</si>
  <si>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</si>
  <si>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</si>
  <si>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</si>
  <si>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</si>
  <si>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</si>
  <si>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</si>
  <si>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</si>
  <si>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</si>
  <si>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</si>
  <si>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</si>
  <si>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</si>
  <si>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</si>
  <si>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</si>
  <si>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</si>
  <si>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</si>
  <si>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</si>
  <si>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</si>
  <si>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</si>
  <si>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</si>
  <si>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</si>
  <si>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</si>
  <si>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</si>
  <si>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</si>
  <si>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</si>
  <si>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</si>
  <si>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</si>
  <si>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</si>
  <si>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</si>
  <si>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</si>
  <si>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</si>
  <si>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</si>
  <si>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</si>
  <si>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</si>
  <si>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</si>
  <si>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</si>
  <si>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</si>
  <si>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</si>
  <si>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</si>
  <si>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</si>
  <si>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</si>
  <si>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</si>
  <si>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</si>
  <si>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</si>
  <si>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</si>
  <si>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</si>
  <si>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</si>
  <si>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</si>
  <si>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</si>
  <si>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</si>
  <si>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</si>
  <si>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</si>
  <si>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</si>
  <si>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</si>
  <si>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</si>
  <si>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</si>
  <si>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</si>
  <si>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</si>
  <si>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</si>
  <si>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</si>
  <si>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</si>
  <si>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</si>
  <si>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</si>
  <si>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</si>
  <si>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</si>
  <si>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</si>
  <si>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</si>
  <si>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</si>
  <si>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</si>
  <si>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</si>
  <si>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</si>
  <si>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</si>
  <si>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</si>
  <si>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</si>
  <si>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</si>
  <si>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</si>
  <si>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</si>
  <si>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</si>
  <si>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</si>
  <si>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</si>
  <si>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</si>
  <si>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</si>
  <si>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</si>
  <si>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</si>
  <si>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</si>
  <si>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</si>
  <si>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</si>
  <si>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</si>
  <si>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</si>
  <si>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</si>
  <si>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</si>
  <si>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</si>
  <si>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</si>
  <si>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</si>
  <si>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</si>
  <si>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</si>
  <si>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</si>
  <si>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</si>
  <si>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</si>
  <si>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</si>
  <si>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</si>
  <si>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</si>
  <si>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</si>
  <si>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</si>
  <si>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</si>
  <si>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</si>
  <si>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</si>
  <si>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</si>
  <si>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</si>
  <si>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</si>
  <si>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</si>
  <si>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</si>
  <si>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</si>
  <si>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</si>
  <si>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</si>
  <si>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</si>
  <si>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</si>
  <si>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</si>
  <si>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</si>
  <si>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</si>
  <si>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</si>
  <si>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</si>
  <si>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</si>
  <si>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</si>
  <si>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</si>
  <si>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</si>
  <si>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</si>
  <si>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</si>
  <si>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</si>
  <si>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</si>
  <si>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</si>
  <si>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</si>
  <si>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</si>
  <si>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</si>
  <si>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</si>
  <si>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</si>
  <si>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</si>
  <si>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</si>
  <si>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</si>
  <si>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</si>
  <si>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</si>
  <si>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</si>
  <si>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</si>
  <si>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</si>
  <si>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</si>
  <si>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</si>
  <si>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</si>
  <si>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</si>
  <si>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</si>
  <si>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</si>
  <si>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</si>
  <si>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</si>
  <si>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</si>
  <si>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</si>
  <si>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</si>
  <si>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</si>
  <si>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</si>
  <si>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</si>
  <si>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</si>
  <si>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</si>
  <si>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</si>
  <si>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</si>
  <si>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</si>
  <si>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</si>
  <si>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</si>
  <si>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</si>
  <si>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</si>
  <si>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</si>
  <si>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</si>
  <si>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</si>
  <si>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</si>
  <si>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</si>
  <si>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</si>
  <si>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</si>
  <si>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</si>
  <si>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</si>
  <si>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</si>
  <si>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</si>
  <si>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</si>
  <si>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</si>
  <si>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</si>
  <si>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</si>
  <si>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</si>
  <si>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</si>
  <si>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</si>
  <si>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</si>
  <si>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</si>
  <si>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</si>
  <si>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</si>
  <si>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</si>
  <si>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</si>
  <si>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</si>
  <si>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</si>
  <si>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</si>
  <si>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</si>
  <si>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</si>
  <si>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</si>
  <si>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</si>
  <si>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</si>
  <si>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</si>
  <si>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</si>
  <si>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</si>
  <si>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</si>
  <si>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</si>
  <si>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</si>
  <si>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</si>
  <si>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</si>
  <si>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</si>
  <si>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</si>
  <si>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</si>
  <si>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</si>
  <si>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</si>
  <si>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</si>
  <si>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</si>
  <si>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</si>
  <si>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</si>
  <si>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</si>
  <si>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</si>
  <si>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</si>
  <si>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</si>
  <si>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</si>
  <si>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</si>
  <si>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</si>
  <si>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</si>
  <si>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</si>
  <si>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</si>
  <si>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</si>
  <si>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</si>
  <si>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</si>
  <si>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</si>
  <si>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</si>
  <si>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</si>
  <si>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</si>
  <si>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</si>
  <si>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</si>
  <si>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</si>
  <si>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</si>
  <si>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</si>
  <si>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</si>
  <si>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</si>
  <si>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</si>
  <si>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</si>
  <si>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</si>
  <si>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</si>
  <si>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</si>
  <si>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</si>
  <si>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</si>
  <si>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</si>
  <si>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</si>
  <si>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</si>
  <si>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</si>
  <si>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</si>
  <si>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</si>
  <si>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</si>
  <si>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</si>
  <si>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</si>
  <si>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</si>
  <si>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</si>
  <si>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</si>
  <si>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</si>
  <si>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</si>
  <si>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</si>
  <si>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</si>
  <si>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</si>
  <si>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</si>
  <si>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</si>
  <si>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</si>
  <si>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</si>
  <si>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</si>
  <si>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</si>
  <si>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</si>
  <si>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</si>
  <si>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</si>
  <si>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</si>
  <si>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</si>
  <si>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</si>
  <si>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</si>
  <si>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</si>
  <si>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</si>
  <si>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</si>
  <si>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</si>
  <si>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</si>
  <si>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</si>
  <si>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</si>
  <si>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</si>
  <si>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</si>
  <si>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</si>
  <si>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</si>
  <si>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</si>
  <si>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</si>
  <si>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</si>
  <si>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</si>
  <si>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</si>
  <si>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</si>
  <si>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</si>
  <si>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</si>
  <si>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</si>
  <si>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</si>
  <si>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</si>
  <si>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</si>
  <si>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</si>
  <si>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</si>
  <si>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</si>
  <si>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</si>
  <si>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</si>
  <si>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</si>
  <si>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</si>
  <si>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</si>
  <si>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</si>
  <si>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</si>
  <si>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</si>
  <si>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</si>
  <si>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</si>
  <si>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</si>
  <si>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</si>
  <si>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</si>
  <si>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</si>
  <si>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</si>
  <si>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</si>
  <si>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</si>
  <si>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</si>
  <si>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</si>
  <si>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</si>
  <si>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</si>
  <si>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</si>
  <si>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</si>
  <si>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</si>
  <si>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</si>
  <si>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</si>
  <si>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</si>
  <si>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</si>
  <si>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</si>
  <si>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</si>
  <si>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</si>
  <si>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</si>
  <si>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</si>
  <si>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</si>
  <si>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</si>
  <si>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</si>
  <si>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</si>
  <si>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</si>
  <si>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</si>
  <si>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</si>
  <si>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</si>
  <si>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</si>
  <si>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</si>
  <si>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</si>
  <si>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</si>
  <si>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</si>
  <si>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</si>
  <si>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</si>
  <si>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</si>
  <si>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</si>
  <si>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</si>
  <si>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</si>
  <si>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</si>
  <si>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</si>
  <si>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</si>
  <si>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</si>
  <si>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</si>
  <si>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</si>
  <si>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</si>
  <si>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</si>
  <si>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</si>
  <si>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</si>
  <si>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</si>
  <si>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</si>
  <si>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</si>
  <si>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</si>
  <si>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</si>
  <si>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</si>
  <si>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</si>
  <si>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</si>
  <si>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</si>
  <si>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</si>
  <si>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</si>
  <si>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</si>
  <si>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</si>
  <si>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</si>
  <si>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</si>
  <si>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</si>
  <si>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</si>
  <si>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</si>
  <si>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</si>
  <si>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</si>
  <si>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</si>
  <si>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</si>
  <si>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</si>
  <si>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</si>
  <si>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</si>
  <si>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</si>
  <si>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</si>
  <si>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</si>
  <si>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</si>
  <si>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</si>
  <si>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</si>
  <si>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</si>
  <si>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</si>
  <si>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</si>
  <si>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</si>
  <si>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</si>
  <si>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</si>
  <si>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</si>
  <si>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</si>
  <si>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</si>
  <si>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</si>
  <si>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</si>
  <si>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</si>
  <si>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</si>
  <si>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</si>
  <si>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</si>
  <si>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</si>
  <si>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</si>
  <si>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</si>
  <si>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</si>
  <si>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</si>
  <si>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</si>
  <si>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</si>
  <si>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</si>
  <si>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</si>
  <si>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</si>
  <si>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</si>
  <si>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</si>
  <si>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</si>
  <si>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</si>
  <si>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</si>
  <si>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</si>
  <si>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</si>
  <si>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</si>
  <si>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</si>
  <si>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</si>
  <si>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</si>
  <si>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</si>
  <si>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</si>
  <si>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</si>
  <si>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</si>
  <si>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</si>
  <si>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</si>
  <si>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</si>
  <si>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</si>
  <si>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</si>
  <si>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</si>
  <si>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</si>
  <si>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</si>
  <si>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</si>
  <si>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</si>
  <si>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</si>
  <si>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</si>
  <si>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</si>
  <si>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</si>
  <si>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</si>
  <si>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</si>
  <si>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</si>
  <si>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</si>
  <si>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</si>
  <si>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</si>
  <si>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</si>
  <si>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</si>
  <si>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</si>
  <si>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</si>
  <si>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</si>
  <si>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</si>
  <si>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</si>
  <si>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</si>
  <si>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</si>
  <si>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</si>
  <si>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</si>
  <si>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</si>
  <si>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</si>
  <si>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</si>
  <si>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</si>
  <si>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</si>
  <si>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</si>
  <si>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</si>
  <si>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</si>
  <si>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</si>
  <si>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</si>
  <si>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</si>
  <si>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</si>
  <si>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</si>
  <si>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</si>
  <si>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</si>
  <si>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</si>
  <si>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</si>
  <si>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</si>
  <si>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</si>
  <si>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</si>
  <si>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</si>
  <si>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</si>
  <si>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</si>
  <si>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</si>
  <si>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</si>
  <si>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</si>
  <si>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</si>
  <si>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</si>
  <si>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</si>
  <si>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</si>
  <si>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</si>
  <si>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</si>
  <si>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</si>
  <si>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</si>
  <si>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</si>
  <si>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</si>
  <si>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</si>
  <si>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</si>
  <si>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</si>
  <si>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</si>
  <si>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</si>
  <si>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</si>
  <si>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</si>
  <si>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</si>
  <si>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</si>
  <si>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</si>
  <si>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</si>
  <si>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</si>
  <si>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</si>
  <si>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</si>
  <si>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</si>
  <si>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</si>
  <si>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</si>
  <si>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</si>
  <si>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</si>
  <si>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</si>
  <si>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</si>
  <si>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</si>
  <si>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</si>
  <si>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</si>
  <si>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</si>
  <si>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</si>
  <si>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</si>
  <si>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</si>
  <si>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</si>
  <si>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</si>
  <si>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</si>
  <si>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</si>
  <si>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</si>
  <si>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</si>
  <si>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</si>
  <si>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</si>
  <si>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</si>
  <si>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</si>
  <si>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</si>
  <si>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</si>
  <si>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</si>
  <si>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</si>
  <si>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</si>
  <si>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</si>
  <si>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</si>
  <si>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</si>
  <si>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</si>
  <si>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</si>
  <si>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</si>
  <si>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</si>
  <si>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</si>
  <si>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</si>
  <si>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</si>
  <si>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</si>
  <si>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</si>
  <si>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</si>
  <si>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</si>
  <si>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</si>
  <si>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</si>
  <si>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</si>
  <si>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</si>
  <si>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</si>
  <si>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</si>
  <si>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</si>
  <si>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</si>
  <si>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</si>
  <si>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</si>
  <si>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</si>
  <si>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</si>
  <si>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</si>
  <si>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</si>
  <si>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</si>
  <si>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</si>
  <si>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</si>
  <si>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</si>
  <si>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</si>
  <si>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</si>
  <si>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</si>
  <si>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</si>
  <si>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</si>
  <si>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</si>
  <si>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</si>
  <si>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</si>
  <si>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</si>
  <si>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</si>
  <si>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</si>
  <si>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</si>
  <si>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</si>
  <si>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</si>
  <si>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</si>
  <si>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</si>
  <si>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</si>
  <si>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</si>
  <si>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</si>
  <si>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</si>
  <si>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</si>
  <si>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</si>
  <si>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</si>
  <si>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</si>
  <si>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</si>
  <si>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</si>
  <si>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</si>
  <si>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</si>
  <si>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</si>
  <si>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</si>
  <si>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</si>
  <si>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</si>
  <si>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</si>
  <si>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</si>
  <si>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</si>
  <si>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</si>
  <si>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</si>
  <si>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</si>
  <si>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</si>
  <si>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</si>
  <si>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</si>
  <si>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</si>
  <si>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</si>
  <si>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</si>
  <si>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</si>
  <si>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</si>
  <si>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</si>
  <si>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</si>
  <si>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</si>
  <si>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</si>
  <si>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</si>
  <si>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</si>
  <si>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</si>
  <si>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</si>
  <si>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</si>
  <si>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</si>
  <si>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</si>
  <si>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</si>
  <si>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</si>
  <si>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</si>
  <si>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</si>
  <si>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</si>
  <si>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</si>
  <si>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</si>
  <si>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</si>
  <si>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</si>
  <si>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</si>
  <si>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</si>
  <si>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</si>
  <si>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</si>
  <si>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</si>
  <si>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</si>
  <si>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</si>
  <si>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</si>
  <si>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</si>
  <si>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</si>
  <si>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</si>
  <si>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</si>
  <si>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</si>
  <si>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</si>
  <si>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</si>
  <si>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</si>
  <si>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</si>
  <si>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</si>
  <si>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</si>
  <si>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</si>
  <si>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</si>
  <si>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</si>
  <si>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</si>
  <si>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</si>
  <si>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</si>
  <si>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</si>
  <si>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</si>
  <si>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</si>
  <si>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</si>
  <si>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</si>
  <si>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</si>
  <si>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</si>
  <si>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</si>
  <si>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</si>
  <si>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</si>
  <si>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</si>
  <si>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</si>
  <si>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</si>
  <si>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</si>
  <si>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</si>
  <si>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</si>
  <si>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</si>
  <si>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</si>
  <si>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</si>
  <si>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</si>
  <si>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</si>
  <si>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</si>
  <si>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</si>
  <si>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</si>
  <si>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</si>
  <si>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</si>
  <si>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</si>
  <si>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</si>
  <si>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</si>
  <si>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</si>
  <si>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</si>
  <si>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</si>
  <si>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</si>
  <si>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</si>
  <si>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</si>
  <si>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</si>
  <si>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</si>
  <si>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</si>
  <si>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</si>
  <si>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</si>
  <si>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</si>
  <si>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</si>
  <si>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</si>
  <si>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</si>
  <si>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</si>
  <si>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</si>
  <si>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</si>
  <si>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</si>
  <si>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</si>
  <si>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</si>
  <si>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</si>
  <si>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</si>
  <si>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</si>
  <si>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</si>
  <si>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</si>
  <si>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</si>
  <si>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</si>
  <si>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</si>
  <si>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</si>
  <si>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</si>
  <si>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</si>
  <si>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</si>
  <si>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</si>
  <si>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</si>
  <si>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</si>
  <si>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</si>
  <si>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</si>
  <si>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</si>
  <si>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</si>
  <si>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</si>
  <si>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</si>
  <si>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</si>
  <si>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</si>
  <si>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</si>
  <si>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</si>
  <si>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</si>
  <si>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</si>
  <si>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</si>
  <si>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</si>
  <si>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</si>
  <si>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</si>
  <si>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</si>
  <si>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</si>
  <si>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</si>
  <si>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</si>
  <si>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</si>
  <si>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</si>
  <si>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</si>
  <si>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</si>
  <si>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</si>
  <si>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</si>
  <si>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</si>
  <si>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</si>
  <si>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</si>
  <si>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</si>
  <si>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</si>
  <si>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</si>
  <si>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</si>
  <si>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</si>
  <si>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</si>
  <si>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</si>
  <si>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</si>
  <si>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</si>
  <si>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</si>
  <si>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</si>
  <si>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</si>
  <si>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</si>
  <si>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</si>
  <si>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</si>
  <si>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</si>
  <si>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</si>
  <si>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</si>
  <si>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</si>
  <si>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</si>
  <si>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</si>
  <si>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</si>
  <si>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</si>
  <si>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</si>
  <si>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</si>
  <si>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</si>
  <si>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</si>
  <si>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</si>
  <si>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</si>
  <si>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</si>
  <si>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</si>
  <si>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</si>
  <si>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</si>
  <si>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</si>
  <si>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</si>
  <si>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</si>
  <si>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</si>
  <si>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</si>
  <si>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</si>
  <si>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</si>
  <si>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</si>
  <si>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</si>
  <si>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</si>
  <si>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</si>
  <si>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</si>
  <si>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</si>
  <si>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</si>
  <si>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</si>
  <si>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</si>
  <si>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</si>
  <si>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</si>
  <si>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</si>
  <si>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</si>
  <si>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</si>
  <si>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</si>
  <si>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</si>
  <si>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</si>
  <si>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</si>
  <si>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</si>
  <si>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</si>
  <si>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</si>
  <si>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</si>
  <si>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</si>
  <si>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</si>
  <si>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</si>
  <si>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</si>
  <si>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</si>
  <si>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</si>
  <si>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</si>
  <si>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</si>
  <si>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</si>
  <si>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</si>
  <si>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</si>
  <si>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</si>
  <si>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</si>
  <si>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</si>
  <si>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</si>
  <si>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</si>
  <si>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</si>
  <si>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</si>
  <si>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</si>
  <si>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</si>
  <si>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</si>
  <si>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</si>
  <si>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</si>
  <si>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</si>
  <si>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</si>
  <si>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</si>
  <si>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</si>
  <si>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</si>
  <si>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</si>
  <si>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</si>
  <si>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</si>
  <si>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</si>
  <si>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</si>
  <si>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</si>
  <si>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</si>
  <si>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</si>
  <si>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</si>
  <si>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</si>
  <si>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</si>
  <si>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</si>
  <si>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</si>
  <si>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</si>
  <si>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</si>
  <si>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</si>
  <si>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</si>
  <si>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</si>
  <si>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</si>
  <si>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</si>
  <si>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</si>
  <si>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</si>
  <si>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</si>
  <si>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</si>
  <si>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</si>
  <si>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</si>
  <si>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</si>
  <si>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</si>
  <si>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</si>
  <si>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</si>
  <si>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</si>
  <si>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</si>
  <si>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</si>
  <si>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</si>
  <si>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</si>
  <si>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</si>
  <si>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</si>
  <si>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</si>
  <si>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</si>
  <si>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</si>
  <si>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</si>
  <si>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</si>
  <si>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</si>
  <si>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</si>
  <si>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</si>
  <si>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</si>
  <si>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</si>
  <si>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</si>
  <si>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</si>
  <si>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</si>
  <si>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</si>
  <si>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</si>
  <si>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</si>
  <si>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</si>
  <si>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</si>
  <si>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</si>
  <si>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</si>
  <si>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</si>
  <si>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</si>
  <si>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</si>
  <si>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</si>
  <si>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</si>
  <si>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</si>
  <si>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</si>
  <si>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</si>
  <si>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</si>
  <si>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</si>
  <si>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</si>
  <si>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</si>
  <si>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</si>
  <si>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</si>
  <si>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</si>
  <si>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</si>
  <si>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</si>
  <si>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</si>
  <si>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</si>
  <si>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</si>
  <si>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</si>
  <si>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</si>
  <si>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</si>
  <si>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</si>
  <si>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</si>
  <si>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</si>
  <si>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</si>
  <si>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</si>
  <si>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</si>
  <si>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</si>
  <si>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</si>
  <si>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</si>
  <si>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</si>
  <si>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</si>
  <si>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</si>
  <si>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</si>
  <si>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</si>
  <si>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</si>
  <si>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</si>
  <si>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</si>
  <si>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</si>
  <si>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</si>
  <si>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</si>
  <si>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</si>
  <si>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</si>
  <si>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</si>
  <si>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</si>
  <si>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</si>
  <si>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</si>
  <si>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</si>
  <si>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</si>
  <si>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</si>
  <si>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</si>
  <si>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</si>
  <si>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</si>
  <si>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</si>
  <si>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</si>
  <si>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</si>
  <si>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</si>
  <si>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</si>
  <si>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</si>
  <si>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</si>
  <si>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</si>
  <si>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</si>
  <si>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</si>
  <si>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</si>
  <si>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</si>
  <si>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</si>
  <si>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</si>
  <si>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</si>
  <si>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</si>
  <si>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</si>
  <si>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</si>
  <si>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</si>
  <si>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</si>
  <si>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</si>
  <si>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</si>
  <si>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</si>
  <si>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</si>
  <si>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</si>
  <si>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</si>
  <si>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</si>
  <si>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</si>
  <si>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</si>
  <si>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</si>
  <si>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</si>
  <si>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</si>
  <si>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</si>
  <si>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</si>
  <si>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</si>
  <si>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</si>
  <si>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</si>
  <si>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</si>
  <si>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</si>
  <si>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</si>
  <si>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</si>
  <si>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</si>
  <si>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</si>
  <si>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</si>
  <si>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</si>
  <si>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</si>
  <si>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</si>
  <si>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</si>
  <si>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</si>
  <si>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</si>
  <si>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</si>
  <si>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</si>
  <si>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</si>
  <si>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</si>
  <si>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</si>
  <si>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</si>
  <si>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</si>
  <si>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</si>
  <si>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</si>
  <si>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</si>
  <si>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</si>
  <si>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</si>
  <si>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</si>
  <si>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</si>
  <si>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</si>
  <si>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</si>
  <si>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</si>
  <si>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</si>
  <si>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</si>
  <si>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</si>
  <si>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</si>
  <si>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</si>
  <si>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</si>
  <si>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</si>
  <si>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</si>
  <si>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</si>
  <si>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</si>
  <si>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</si>
  <si>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</si>
  <si>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</si>
  <si>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</si>
  <si>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</si>
  <si>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</si>
  <si>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</si>
  <si>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</si>
  <si>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</si>
  <si>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</si>
  <si>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</si>
  <si>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</si>
  <si>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</si>
  <si>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</si>
  <si>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</si>
  <si>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</si>
  <si>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</si>
  <si>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</si>
  <si>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</si>
  <si>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</si>
  <si>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</si>
  <si>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</si>
  <si>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</si>
  <si>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</si>
  <si>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</si>
  <si>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</si>
  <si>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</si>
  <si>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</si>
  <si>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</si>
  <si>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</si>
  <si>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</si>
  <si>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</si>
  <si>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</si>
  <si>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</si>
  <si>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</si>
  <si>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</si>
  <si>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</si>
  <si>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</si>
  <si>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</si>
  <si>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</si>
  <si>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</si>
  <si>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</si>
  <si>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</si>
  <si>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</si>
  <si>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</si>
  <si>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</si>
  <si>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</si>
  <si>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</si>
  <si>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</si>
  <si>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</si>
  <si>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</si>
  <si>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</si>
  <si>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</si>
  <si>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</si>
  <si>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</si>
  <si>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</si>
  <si>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</si>
  <si>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</si>
  <si>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</si>
  <si>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</si>
  <si>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</si>
  <si>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</si>
  <si>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</si>
  <si>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</si>
  <si>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</si>
  <si>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</si>
  <si>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</si>
  <si>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</si>
  <si>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</si>
  <si>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</si>
  <si>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</si>
  <si>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</si>
  <si>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</si>
  <si>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</si>
  <si>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</si>
  <si>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</si>
  <si>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</si>
  <si>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</si>
  <si>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</si>
  <si>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</si>
  <si>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</si>
  <si>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</si>
  <si>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</si>
  <si>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</si>
  <si>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</si>
  <si>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</si>
  <si>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</si>
  <si>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</si>
  <si>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</si>
  <si>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</si>
  <si>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</si>
  <si>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</si>
  <si>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</si>
  <si>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</si>
  <si>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</si>
  <si>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</si>
  <si>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</si>
  <si>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</si>
  <si>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</si>
  <si>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</si>
  <si>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</si>
  <si>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</si>
  <si>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</si>
  <si>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</si>
  <si>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</si>
  <si>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</si>
  <si>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</si>
  <si>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</si>
  <si>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</si>
  <si>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</si>
  <si>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</si>
  <si>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</si>
  <si>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</si>
  <si>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</si>
  <si>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</si>
  <si>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</si>
  <si>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</si>
  <si>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</si>
  <si>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</si>
  <si>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</si>
  <si>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</si>
  <si>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</si>
  <si>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</si>
  <si>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</si>
  <si>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</si>
  <si>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</si>
  <si>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</si>
  <si>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</si>
  <si>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</si>
  <si>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</si>
  <si>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</si>
  <si>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</si>
  <si>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</si>
  <si>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</si>
  <si>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</si>
  <si>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</si>
  <si>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</si>
  <si>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</si>
  <si>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</si>
  <si>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</si>
  <si>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</si>
  <si>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</si>
  <si>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</si>
  <si>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</si>
  <si>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</si>
  <si>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</si>
  <si>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</si>
  <si>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</si>
  <si>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</si>
  <si>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</si>
  <si>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</si>
  <si>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</si>
  <si>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</si>
  <si>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</si>
  <si>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</si>
  <si>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</si>
  <si>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</si>
  <si>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</si>
  <si>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</si>
  <si>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</si>
  <si>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</si>
  <si>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</si>
  <si>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</si>
  <si>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</si>
  <si>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</si>
  <si>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</si>
  <si>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</si>
  <si>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</si>
  <si>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</si>
  <si>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</si>
  <si>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</si>
  <si>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</si>
  <si>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</si>
  <si>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</si>
  <si>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</si>
  <si>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</si>
  <si>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</si>
  <si>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</si>
  <si>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</si>
  <si>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</si>
  <si>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</si>
  <si>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</si>
  <si>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</si>
  <si>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</si>
  <si>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</si>
  <si>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</si>
  <si>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</si>
  <si>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</si>
  <si>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</si>
  <si>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</si>
  <si>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</si>
  <si>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</si>
  <si>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</si>
  <si>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</si>
  <si>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</si>
  <si>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</si>
  <si>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</si>
  <si>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</si>
  <si>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</si>
  <si>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</si>
  <si>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</si>
  <si>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</si>
  <si>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</si>
  <si>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</si>
  <si>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</si>
  <si>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</si>
  <si>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</si>
  <si>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</si>
  <si>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</si>
  <si>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</si>
  <si>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</si>
  <si>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</si>
  <si>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</si>
  <si>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</si>
  <si>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</si>
  <si>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</si>
  <si>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</si>
  <si>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</si>
  <si>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</si>
  <si>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</si>
  <si>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</si>
  <si>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</si>
  <si>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</si>
  <si>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</si>
  <si>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</si>
  <si>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</si>
  <si>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</si>
  <si>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</si>
  <si>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</si>
  <si>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</si>
  <si>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</si>
  <si>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</si>
  <si>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</si>
  <si>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</si>
  <si>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</si>
  <si>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</si>
  <si>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</si>
  <si>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</si>
  <si>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</si>
  <si>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</si>
  <si>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</si>
  <si>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</si>
  <si>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</si>
  <si>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</si>
  <si>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</si>
  <si>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</si>
  <si>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</si>
  <si>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</si>
  <si>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</si>
  <si>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</si>
  <si>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</si>
  <si>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</si>
  <si>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</si>
  <si>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</si>
  <si>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</si>
  <si>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</si>
  <si>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</si>
  <si>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</si>
  <si>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</si>
  <si>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</si>
  <si>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</si>
  <si>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</si>
  <si>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</si>
  <si>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</si>
  <si>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</si>
  <si>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</si>
  <si>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</si>
  <si>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</si>
  <si>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</si>
  <si>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</si>
  <si>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</si>
  <si>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</si>
  <si>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</si>
  <si>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</si>
  <si>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</si>
  <si>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</si>
  <si>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</si>
  <si>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</si>
  <si>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</si>
  <si>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</si>
  <si>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</si>
  <si>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</si>
  <si>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</si>
  <si>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</si>
  <si>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</si>
  <si>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</si>
  <si>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</si>
  <si>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</si>
  <si>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</si>
  <si>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</si>
  <si>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</si>
  <si>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</si>
  <si>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</si>
  <si>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</si>
  <si>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</si>
  <si>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</si>
  <si>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</si>
  <si>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</si>
  <si>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</si>
  <si>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</si>
  <si>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</si>
  <si>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</si>
  <si>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</si>
  <si>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</si>
  <si>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</si>
  <si>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</si>
  <si>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</si>
  <si>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</si>
  <si>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</si>
  <si>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</si>
  <si>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</si>
  <si>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</si>
  <si>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</si>
  <si>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</si>
  <si>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</si>
  <si>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</si>
  <si>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</si>
  <si>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</si>
  <si>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</si>
  <si>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</si>
  <si>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</si>
  <si>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</si>
  <si>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</si>
  <si>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</si>
  <si>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</si>
  <si>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</si>
  <si>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</si>
  <si>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</si>
  <si>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</si>
  <si>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</si>
  <si>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</si>
  <si>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</si>
  <si>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</si>
  <si>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</si>
  <si>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</si>
  <si>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</si>
  <si>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</si>
  <si>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</si>
  <si>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</si>
  <si>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</si>
  <si>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</si>
  <si>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</si>
  <si>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</si>
  <si>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</si>
  <si>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</si>
  <si>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</si>
  <si>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</si>
  <si>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</si>
  <si>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</si>
  <si>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</si>
  <si>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</si>
  <si>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</si>
  <si>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</si>
  <si>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</si>
  <si>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</si>
  <si>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</si>
  <si>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</si>
  <si>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</si>
  <si>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</si>
  <si>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</si>
  <si>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</si>
  <si>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</si>
  <si>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</si>
  <si>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</si>
  <si>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</si>
  <si>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</si>
  <si>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</si>
  <si>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</si>
  <si>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</si>
  <si>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</si>
  <si>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</si>
  <si>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</si>
  <si>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</si>
  <si>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</si>
  <si>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</si>
  <si>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</si>
  <si>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</si>
  <si>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</si>
  <si>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</si>
  <si>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</si>
  <si>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</si>
  <si>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</si>
  <si>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</si>
  <si>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</si>
  <si>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</si>
  <si>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</si>
  <si>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</si>
  <si>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</si>
  <si>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</si>
  <si>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</si>
  <si>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</si>
  <si>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</si>
  <si>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</si>
  <si>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</si>
  <si>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</si>
  <si>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</si>
  <si>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</si>
  <si>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</si>
  <si>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</si>
  <si>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</si>
  <si>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</si>
  <si>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</si>
  <si>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</si>
  <si>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</si>
  <si>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</si>
  <si>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</si>
  <si>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</si>
  <si>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</si>
  <si>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</si>
  <si>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</si>
  <si>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</si>
  <si>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</si>
  <si>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</si>
  <si>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</si>
  <si>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</si>
  <si>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</si>
  <si>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</si>
  <si>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</si>
  <si>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</si>
  <si>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</si>
  <si>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</si>
  <si>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</si>
  <si>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</si>
  <si>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</si>
  <si>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</si>
  <si>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</si>
  <si>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</si>
  <si>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</si>
  <si>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</si>
  <si>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</si>
  <si>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</si>
  <si>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</si>
  <si>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</si>
  <si>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</si>
  <si>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</si>
  <si>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</si>
  <si>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</si>
  <si>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</si>
  <si>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</si>
  <si>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</si>
  <si>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</si>
  <si>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</si>
  <si>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</si>
  <si>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</si>
  <si>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</si>
  <si>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</si>
  <si>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</si>
  <si>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</si>
  <si>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</si>
  <si>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</si>
  <si>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</si>
  <si>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</si>
  <si>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</si>
  <si>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</si>
  <si>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</si>
  <si>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</si>
  <si>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</si>
  <si>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</si>
  <si>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</si>
  <si>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</si>
  <si>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</si>
  <si>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</si>
  <si>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</si>
  <si>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</si>
  <si>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</si>
  <si>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</si>
  <si>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</si>
  <si>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</si>
  <si>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</si>
  <si>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</si>
  <si>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</si>
  <si>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</si>
  <si>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</si>
  <si>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</si>
  <si>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</si>
  <si>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</si>
  <si>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</si>
  <si>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</si>
  <si>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</si>
  <si>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</si>
  <si>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</si>
  <si>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</si>
  <si>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</si>
  <si>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</si>
  <si>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</si>
  <si>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</si>
  <si>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</si>
  <si>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</si>
  <si>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</si>
  <si>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</si>
  <si>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</si>
  <si>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</si>
  <si>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</si>
  <si>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</si>
  <si>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</si>
  <si>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</si>
  <si>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</si>
  <si>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</si>
  <si>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</si>
  <si>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</si>
  <si>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</si>
  <si>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</si>
  <si>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</si>
  <si>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</si>
  <si>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</si>
  <si>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</si>
  <si>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</si>
  <si>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</si>
  <si>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</si>
  <si>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</si>
  <si>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</si>
  <si>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</si>
  <si>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</si>
  <si>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</si>
  <si>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</si>
  <si>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</si>
  <si>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</si>
  <si>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</si>
  <si>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</si>
  <si>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</si>
  <si>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</si>
  <si>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</si>
  <si>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</si>
  <si>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</si>
  <si>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</si>
  <si>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</si>
  <si>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</si>
  <si>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</si>
  <si>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</si>
  <si>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</si>
  <si>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</si>
  <si>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</si>
  <si>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</si>
  <si>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</si>
  <si>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</si>
  <si>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</si>
  <si>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</si>
  <si>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</si>
  <si>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</si>
  <si>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</si>
  <si>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</si>
  <si>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</si>
  <si>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</si>
  <si>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</si>
  <si>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</si>
  <si>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</si>
  <si>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</si>
  <si>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</si>
  <si>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</si>
  <si>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</si>
  <si>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</si>
  <si>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</si>
  <si>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</si>
  <si>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</si>
  <si>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</si>
  <si>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</si>
  <si>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</si>
  <si>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</si>
  <si>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</si>
  <si>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</si>
  <si>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</si>
  <si>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</si>
  <si>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</si>
  <si>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</si>
  <si>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</si>
  <si>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</si>
  <si>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</si>
  <si>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</si>
  <si>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</si>
  <si>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</si>
  <si>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</si>
  <si>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</si>
  <si>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</si>
  <si>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</si>
  <si>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</si>
  <si>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</si>
  <si>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</si>
  <si>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</si>
  <si>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</si>
  <si>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</si>
  <si>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</si>
  <si>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</si>
  <si>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</si>
  <si>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</si>
  <si>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</si>
  <si>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</si>
  <si>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</si>
  <si>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</si>
  <si>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</si>
  <si>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</si>
  <si>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</si>
  <si>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</si>
  <si>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</si>
  <si>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</si>
  <si>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</si>
  <si>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</si>
  <si>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</si>
  <si>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</si>
  <si>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</si>
  <si>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</si>
  <si>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</si>
  <si>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</si>
  <si>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</si>
  <si>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</si>
  <si>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</si>
  <si>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</si>
  <si>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</si>
  <si>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</si>
  <si>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</si>
  <si>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</si>
  <si>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</si>
  <si>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</si>
  <si>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</si>
  <si>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</si>
  <si>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</si>
  <si>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</si>
  <si>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</si>
  <si>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</si>
  <si>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</si>
  <si>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</si>
  <si>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</si>
  <si>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</si>
  <si>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</si>
  <si>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</si>
  <si>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</si>
  <si>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</si>
  <si>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</si>
  <si>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</si>
  <si>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</si>
  <si>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</si>
  <si>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</si>
  <si>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</si>
  <si>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</si>
  <si>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</si>
  <si>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</si>
  <si>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</si>
  <si>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</si>
  <si>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</si>
  <si>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</si>
  <si>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</si>
  <si>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</si>
  <si>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</si>
  <si>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</si>
  <si>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</si>
  <si>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</si>
  <si>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</si>
  <si>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</si>
  <si>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</si>
  <si>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</si>
  <si>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</si>
  <si>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</si>
  <si>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</si>
  <si>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</si>
  <si>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</si>
  <si>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</si>
  <si>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</si>
  <si>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</si>
  <si>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</si>
  <si>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</si>
  <si>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</si>
  <si>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</si>
  <si>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</si>
  <si>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</si>
  <si>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</si>
  <si>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</si>
  <si>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</si>
  <si>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</si>
  <si>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</si>
  <si>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</si>
  <si>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</si>
  <si>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</si>
  <si>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</si>
  <si>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</si>
  <si>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</si>
  <si>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</si>
  <si>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</si>
  <si>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</si>
  <si>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</si>
  <si>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</si>
  <si>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</si>
  <si>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</si>
  <si>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</si>
  <si>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</si>
  <si>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</si>
  <si>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</si>
  <si>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</si>
  <si>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</si>
  <si>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</si>
  <si>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</si>
  <si>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</si>
  <si>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</si>
  <si>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</si>
  <si>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</si>
  <si>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</si>
  <si>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</si>
  <si>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</si>
  <si>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</si>
  <si>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</si>
  <si>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</si>
  <si>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</si>
  <si>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</si>
  <si>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</si>
  <si>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</si>
  <si>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</si>
  <si>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</si>
  <si>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</si>
  <si>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</si>
  <si>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</si>
  <si>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</si>
  <si>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</si>
  <si>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</si>
  <si>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</si>
  <si>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</si>
  <si>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</si>
  <si>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</si>
  <si>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</si>
  <si>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</si>
  <si>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</si>
  <si>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</si>
  <si>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</si>
  <si>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</si>
  <si>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</si>
  <si>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</si>
  <si>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</si>
  <si>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</si>
  <si>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</si>
  <si>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</si>
  <si>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</si>
  <si>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</si>
  <si>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</si>
  <si>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</si>
  <si>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</si>
  <si>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</si>
  <si>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</si>
  <si>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</si>
  <si>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</si>
  <si>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</si>
  <si>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</si>
  <si>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</si>
  <si>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</si>
  <si>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</si>
  <si>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</si>
  <si>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</si>
  <si>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</si>
  <si>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</si>
  <si>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</si>
  <si>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</si>
  <si>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</si>
  <si>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</si>
  <si>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</si>
  <si>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</si>
  <si>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</si>
  <si>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</si>
  <si>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</si>
  <si>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</si>
  <si>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</si>
  <si>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</si>
  <si>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</si>
  <si>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</si>
  <si>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</si>
  <si>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</si>
  <si>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</si>
  <si>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</si>
  <si>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</si>
  <si>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</si>
  <si>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</si>
  <si>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</si>
  <si>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</si>
  <si>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</si>
  <si>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</si>
  <si>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</si>
  <si>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</si>
  <si>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</si>
  <si>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</si>
  <si>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</si>
  <si>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</si>
  <si>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</si>
  <si>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</si>
  <si>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</si>
  <si>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</si>
  <si>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</si>
  <si>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</si>
  <si>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</si>
  <si>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</si>
  <si>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</si>
  <si>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</si>
  <si>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</si>
  <si>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</si>
  <si>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</si>
  <si>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</si>
  <si>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</si>
  <si>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</si>
  <si>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</si>
  <si>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</si>
  <si>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</si>
  <si>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</si>
  <si>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</si>
  <si>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</si>
  <si>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</si>
  <si>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</si>
  <si>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</si>
  <si>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</si>
  <si>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</si>
  <si>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</si>
  <si>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</si>
  <si>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</si>
  <si>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</si>
  <si>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</si>
  <si>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</si>
  <si>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</si>
  <si>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</si>
  <si>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</si>
  <si>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</si>
  <si>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</si>
  <si>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</si>
  <si>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</si>
  <si>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</si>
  <si>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</si>
  <si>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</si>
  <si>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</si>
  <si>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</si>
  <si>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</si>
  <si>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</si>
  <si>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</si>
  <si>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</si>
  <si>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</si>
  <si>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</si>
  <si>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</si>
  <si>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</si>
  <si>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</si>
  <si>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</si>
  <si>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</si>
  <si>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</si>
  <si>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</si>
  <si>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</si>
  <si>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</si>
  <si>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</si>
  <si>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</si>
  <si>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</si>
  <si>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</si>
  <si>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</si>
  <si>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</si>
  <si>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</si>
  <si>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</si>
  <si>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</si>
  <si>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</si>
  <si>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</si>
  <si>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</si>
  <si>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</si>
  <si>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</si>
  <si>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</si>
  <si>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</si>
  <si>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</si>
  <si>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</si>
  <si>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</si>
  <si>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</si>
  <si>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</si>
  <si>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</si>
  <si>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</si>
  <si>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</si>
  <si>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</si>
  <si>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</si>
  <si>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</si>
  <si>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</si>
  <si>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</si>
  <si>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</si>
  <si>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</si>
  <si>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</si>
  <si>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</si>
  <si>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</si>
  <si>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</si>
  <si>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</si>
  <si>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</si>
  <si>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</si>
  <si>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</si>
  <si>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</si>
  <si>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</si>
  <si>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</si>
  <si>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</si>
  <si>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</si>
  <si>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</si>
  <si>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</si>
  <si>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</si>
  <si>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</si>
  <si>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</si>
  <si>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</si>
  <si>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</si>
  <si>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</si>
  <si>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</si>
  <si>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</si>
  <si>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</si>
  <si>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</si>
  <si>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</si>
  <si>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</si>
  <si>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</si>
  <si>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</si>
  <si>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</si>
  <si>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</si>
  <si>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</si>
  <si>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</si>
  <si>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</si>
  <si>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</si>
  <si>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</si>
  <si>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</si>
  <si>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</si>
  <si>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</si>
  <si>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</si>
  <si>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</si>
  <si>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</si>
  <si>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</si>
  <si>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</si>
  <si>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</si>
  <si>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</si>
  <si>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</si>
  <si>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</si>
  <si>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</si>
  <si>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</si>
  <si>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</si>
  <si>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</si>
  <si>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</si>
  <si>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</si>
  <si>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</si>
  <si>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</si>
  <si>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</si>
  <si>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</si>
  <si>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</si>
  <si>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</si>
  <si>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</si>
  <si>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</si>
  <si>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</si>
  <si>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</si>
  <si>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</si>
  <si>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</si>
  <si>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</si>
  <si>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</si>
  <si>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</si>
  <si>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</si>
  <si>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</si>
  <si>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</si>
  <si>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</si>
  <si>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</si>
  <si>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</si>
  <si>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</si>
  <si>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</si>
  <si>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</si>
  <si>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</si>
  <si>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</si>
  <si>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</si>
  <si>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</si>
  <si>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</si>
  <si>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</si>
  <si>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</si>
  <si>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</si>
  <si>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</si>
  <si>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</si>
  <si>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</si>
  <si>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</si>
  <si>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</si>
  <si>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</si>
  <si>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</si>
  <si>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</si>
  <si>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</si>
  <si>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</si>
  <si>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</si>
  <si>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</si>
  <si>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</si>
  <si>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</si>
  <si>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</si>
  <si>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</si>
  <si>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</si>
  <si>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</si>
  <si>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</si>
  <si>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</si>
  <si>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</si>
  <si>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</si>
  <si>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</si>
  <si>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</si>
  <si>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</si>
  <si>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</si>
  <si>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</si>
  <si>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</si>
  <si>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</si>
  <si>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</si>
  <si>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</si>
  <si>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</si>
  <si>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</si>
  <si>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</si>
  <si>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</si>
  <si>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</si>
  <si>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</si>
  <si>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</si>
  <si>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</si>
  <si>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</si>
  <si>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</si>
  <si>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</si>
  <si>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</si>
  <si>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</si>
  <si>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</si>
  <si>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</si>
  <si>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</si>
  <si>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</si>
  <si>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</si>
  <si>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</si>
  <si>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</si>
  <si>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</si>
  <si>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</si>
  <si>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</si>
  <si>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</si>
  <si>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</si>
  <si>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</si>
  <si>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</si>
  <si>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</si>
  <si>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</si>
  <si>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</si>
  <si>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</si>
  <si>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</si>
  <si>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</si>
  <si>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</si>
  <si>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</si>
  <si>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</si>
  <si>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</si>
  <si>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</si>
  <si>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</si>
  <si>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</si>
  <si>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</si>
  <si>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</si>
  <si>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</si>
  <si>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</si>
  <si>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</si>
  <si>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</si>
  <si>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</si>
  <si>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</si>
  <si>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</si>
  <si>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</si>
  <si>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</si>
  <si>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</si>
  <si>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ICBF REGIONAL MAGDALENA</t>
  </si>
  <si>
    <t>116/2015</t>
  </si>
  <si>
    <t>102/2016</t>
  </si>
  <si>
    <t>464/2016</t>
  </si>
  <si>
    <t>387/2017</t>
  </si>
  <si>
    <t>104/2016</t>
  </si>
  <si>
    <t>108/2019</t>
  </si>
  <si>
    <t>074/2019</t>
  </si>
  <si>
    <t>176/2019</t>
  </si>
  <si>
    <t>215/2018</t>
  </si>
  <si>
    <t>195/2018</t>
  </si>
  <si>
    <t>353/2017</t>
  </si>
  <si>
    <t>462/2016</t>
  </si>
  <si>
    <t>105/2016</t>
  </si>
  <si>
    <t>218/2013</t>
  </si>
  <si>
    <t>47-26-08-520</t>
  </si>
  <si>
    <t>47-26-08-189</t>
  </si>
  <si>
    <t>47-26-07-893</t>
  </si>
  <si>
    <t>47-26-07-692</t>
  </si>
  <si>
    <t>47-26-06-369</t>
  </si>
  <si>
    <t>47-26-05-191</t>
  </si>
  <si>
    <t>47-26-04-649</t>
  </si>
  <si>
    <t>47-26-03-434</t>
  </si>
  <si>
    <t>47-26-03-426</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</si>
  <si>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al marco de la Estrategia de Atención Integral “DE CERO A SIEMPRE” Prestar el Servicio en la Modalidad Centro de Desarrollo Infantil (CDI), 340 Usuarios en el Municipio de Ariguaní y 168 Cupos en el Municipio de Sabanas de San Ángel.</t>
  </si>
  <si>
    <t>Prestar el Servicio de Atención a Niños y Niñas menores de 5 años, o hasta su ingreso al grado de transición, con el fin de promover el Desarrollo Integral de la Primera Infancia con calidad, de conformidad con el Lineamientos, El Manual Operativo y las Directrices establecidas por el ICBF, en al marco de la Estrategia de Atención Integral “DE CERO A SIEMPRE” Realizar la Prestacion del Servicio Desarrollo Infantil en Medio Familiar en las Unidades de Atencion de Jurisdiccion del Centro Zonal de Plato en los Municipios de Ariguani (439 Cupos) y Sabanas de San Angel (418 Cupos) y en el Servicio en la Modalidad Centro de Desarrollo Infantil (CDI), en los Municipios de Ariguani (340 Cupos) y Sabanas de San Angel (168 Cupos).</t>
  </si>
  <si>
    <t xml:space="preserve">Prestar el Servicio de Atención a Mujeres Gestantes, Niñas y Niños menores de 5 años, o hasta su ingreso al grado de transición, con el fin de promover el Desarrollo Integral de la Primera Infancia con calidad, de conformidad con el Lineamientos, El Manual Operativo y las Directrices establecidas por el ICBF, en al marco de la Estrategia de Atención Integral “DE CERO A SIEMPRE” Realizar la Prestación del Servicio Desarrollo Infantil en Medio Familiar en las Unidades de Atención de Jurisdicción del Centro Zonal de Plato en los Municipios de Ariguani (466 Cupos) y Sabanas de San Angel (668 Cupos), Plato (282 Cupos) y en el Servicio en la Modalidad Centro de Desarrollo Infantil (CDI), en los Municipios de Ariguani (340 Cupos) y Sabanas de San Angel (168 Cupos). </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</si>
  <si>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al marco de la Estrategia de Atención Integral “DE CERO A SIEMPRE” Prestar el Servicio en la Modalidad Centro de Desarrollo Infantil (CDI), 228 Usuarios en el Municipio de Algarrobo.</t>
  </si>
  <si>
    <t>Prestar el Servicio de Atención a Mujeres Gestantes, Niñas y Niños menores de 5 años, o hasta su ingreso al grado de transición, con el fin de promover el Desarrollo Integral de la Primera Infancia con calidad, de conformidad con el Lineamientos, El Manual Operativo y las Directrices establecidas por el ICBF, en al marco de la Estrategia de Atención Integral “DE CERO A SIEMPRE” Realizar la Prestación del Servicio Desarrollo Infantil en Medio Familiar en las Unidades de Atención de Jurisdicción del Centro Zonal de Plato en los Municipios de Ariguaní (480 Cupos) y Sabanas de San Ángel (670 Cupos), Plato (250 Cupos) y en el Servicio en la Modalidad Centro de Desarrollo Infantil (CDI), en los Municipios de Ariguaní (340 Cupos) y Sabanas de San Ángel (188 Cupos).</t>
  </si>
  <si>
    <t>Promover la protección Integral y Proyectos de Vida de los Niños, las Niñas y los Adolescentes a través de la Implementación del Programa Generaciones con Bienestar Modalidad Étnica. Resguardo Chimila de Issa Oristuna, en el municipio de Sabanas de san Ángel</t>
  </si>
  <si>
    <t>Prestar el Servicio de Educación Inicial en el Marco de la  Atención a Niños y Niñas menores de 5 años, o hasta su ingreso al grado de transición, de Conformidad con los Manuales Operativos e las Modalidades y las Directrices Establecidas por el ICBF, en Armonía con la Política de estado para el desarrollo Integral de la Primera Infancia “DE CERO A SIEMPRE” Prestar el Servicio en la Modalidad Centro de Desarrollo Infantil (CDI), 228 Usuarios en el Municipio de Algarrobo, 200 Usuarios en el Municipio de Fundación.</t>
  </si>
  <si>
    <t>Prestar el Servicio de Educación Inicial en el Marco de la Atención Integral a Mujeres Gestantes, Niñas y Niños menores de 5 años, o hasta su ingreso al grado de transición, con el fin de promover el Desarrollo Integral de la Primera Infancia con calidad, de conformidad con el Lineamientos, El Manual Operativo y las Directrices establecidas por el ICBF, en al marco de la Estrategia de Atención Integral “DE CERO A SIEMPRE” Realizar la Prestación del Servicio Desarrollo Infantil en Medio Familiar en las Unidades de Atención de Jurisdicción del Centro Zonal de Plato en los Municipios de Ariguaní (466 Cupos) y Sabanas de San Ángel (668 Cupos), Plato (282 Cupos) y en el Servicio en la Modalidad Centro de Desarrollo Infantil (CDI), en los Municipios de Ariguaní (340 Cupos) y Sabanas de San Ángel (168 Cupos).</t>
  </si>
  <si>
    <t>Prestar el Servicio de Atención a Niños y Niñas menores de 5 años, o hasta su ingreso al grado de transición, con el fin de promover el Desarrollo Integral de la Primera Infancia con calidad, de conformidad con el Lineamientos, El Manual Operativo y las Directrices establecidas por el ICBF, en al marco de la Estrategia de Atención Integral “DE CERO A SIEMPRE” Prestar el Servicio en la Modalidad Centro de Desarrollo Infantil (CDI), 228 Usuarios en el Municipio de Algarrobo.</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</si>
  <si>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al marco de la Estrategia de Atención Integral “DE CERO A SIEMPRE” 375 Usuarios en el Municipio de Sabanas de San Ángel y 470 Usuarios en el Municipio de Ariguaní.</t>
  </si>
  <si>
    <t>Atender Integralmente a la Primera Infancia en el marco de la estrategia “De Cero a Siempre”, de conformidad con las directrices, lineamientos y estándares establecidos por el ICBF, asi como regular las relaciones entre las partes derivadas de la entrega de aportes del ICBF a el CONTRATISTA, para que este asuma bajo su exclusiva responsabilidad dicha atención.  … DIMF CZ Fundación – (781) Aracataca.</t>
  </si>
  <si>
    <t>Apoyar a la familia en desarrollo con mujeres gestantes, madres lactantes y niños, niñas menores de 2 años que se encuentran en vulnerabilidad psicoafactiva, nutricional, económica y social prioritariamente en situación de desplazamiento, Brindar atención a la primera infancia niños y niñas menores de seis (6) años, de familias con vulnerabilidad económica, social, cultural, nutricional y psicoafectiva, a través de los Hogares Comunitarios de Bienestar modalidad 0-7, Prioritariamente en situación de desplazamiento.</t>
  </si>
  <si>
    <t xml:space="preserve">Desarrollar acciones que contribuyan al fortalecimiento de las familias priorizadas según el diagnóstico situacional del Centro Zonal Plato, que conduzca hacia el enriquecimiento de las relaciones familiares, a la construcción de una de los derechos de la infancia y la familia y a la consolidación de las redes de intercambio familiar, social y comunitario. Apoyo a la niñez y la familia Modalidad Educador Familiar. Ariguani, Concordia, San Angel, Nueva Granada. </t>
  </si>
  <si>
    <t>ICBF-CA-186-2020-MAG</t>
  </si>
  <si>
    <t>ICBF-CA-192-2020-MAG</t>
  </si>
  <si>
    <t>ICBF-CA-185-2020-MAG</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</si>
  <si>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HCB Piñon</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</si>
  <si>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HCB Pivijay - Zapayan</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</si>
  <si>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HCB Zapayan - Pivijay</t>
  </si>
  <si>
    <t>ICBF-CA-258-2020-MAG</t>
  </si>
  <si>
    <t>ICBF-CA-149-2020-MAG</t>
  </si>
  <si>
    <t>ICBF-CA-123-2020-MAG</t>
  </si>
  <si>
    <t>ICBF-CA-114-2020-MAG</t>
  </si>
  <si>
    <t>ICBF-CA-127-2020-MAG</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</si>
  <si>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DIMF CIENAGA.</t>
  </si>
  <si>
    <t>Prestar los servicios de educación inicial en el marco de la atención integral en Centro de Desarrollo Infantil -CDI-,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CDI Fundacion</t>
  </si>
  <si>
    <t>Prestar los servicios de educación inicial en el marco de la atención integral en Centro de Desarrollo Infantil -CDI-,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CDI El Banco</t>
  </si>
  <si>
    <t>ELVIRA DEL ROSARIO MARQUEZ LOPEZ</t>
  </si>
  <si>
    <t>CRA 5 CLL 3A-19 PISO 2 AV. DE LOS ESTUDIANTES</t>
  </si>
  <si>
    <t>Desarrollar acciones que contribuyan al fortalecimiento de las familias priorizadas según el diagnóstico social situacional del centro zonal Plato, que conduzcan hacia el enriquecimiento de las relaciones familiares y a la consolidación de las redes de intercambio familiar, social y comunitario. Apoyo a la niñez y a la Familia Modalidad Educador Familiar - Ariguani</t>
  </si>
  <si>
    <t>Desarrollar acciones que contribuyan al fortalecimiento de las familias priorizadas según el diagnóstico social situacional del centro zonal, que conduzcan hacia el Enriquecimiento de las relaciones familiares, al buen trato de los niñ@ y a la consolidación de las redes de intercambio familiar, social y comunitario. 
Apoyo a la niñez y a la Familia Modalidad Educador Familiar en los Municipios de Santa Ana, San Zenón, Santa Bárbara de Pinto, Pijiño del Carmen, Guamal, San Sebastián de Buena Vista, El Banco.</t>
  </si>
  <si>
    <t>Brindar atención a niño y niñas menores de seis años, apoyara a las familias en desarrollo que tienen mujeres gestantes y madres lactantes y niños y niñas menores de dos años que se encuentran en vulnerabilidad psicoafectiva, nutricional, económica y social a través de los Hogares Comunitarios de Bienestar. Hogares Comunitarios de Bienestar Familiar Modalidad Tradicional y Fami. Ariguani</t>
  </si>
  <si>
    <t xml:space="preserve">
Desarrollar la Modalidad Educador Familiar para contribuir a la construcción de una cultura de respeto por los derechos humanos y la resolución pacífica de conflictos. Favoreciendo la convivencia equitativa, democrática y el desarrollo armónico de las familias, a través de procesos reflexivos de sensibilización, promoción, formación, participación y organización de la familia en sus contestos sociales, económicos y políticos, en los sectores priorizados por el Centro Zonal Plato. En los Municipios de Ariguaní, Concordia, Nueva Granada, San Angel.</t>
  </si>
  <si>
    <t>Atender a niños y niñas menores de 5años o hasta su ingreso al grado de transición y a mujeres gestantes y en periodo de lactancia en los servicios de educación inicial y cuidado, con el fin de promover el desarrollo integral de la primera infancia con calidad de conformidad con los lineamientos, las directrices, y parámetros establecidos por el ICBF …  La atención se presta en Modalidad Familiar, 
Para atender 600 cipos. DIMF Algarrobo</t>
  </si>
  <si>
    <t>Programa de promoción y prevención para la protección integral de niñas, niños y adolescentes, modalidad “Generaciones Étnicas con Bienestar”. Resguardi Indigesa Sabanas de San Angel</t>
  </si>
  <si>
    <t>Prestar los servicios de educación inicial en el marco de la atención integral en Centro de Desarrollo Infantil –CDI- y Desarrollo Infantil en Medio Familiar –DIMF-,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DIMF - CDI Nueva Granada, Ariguani y Sabanas de San Angel</t>
  </si>
  <si>
    <t>corfamagcalidad@gmail.com</t>
  </si>
  <si>
    <t>Desarrollar procesos de Capacitación los y las Educadores/as Familiares garantizando con ello la calidad de la atención a las familias y aplicar los lineamientos establecidos para la Modalidad Clubes Juveniles – Pre Juveniles Santa Ana. 
Clubes Juveniles y Pre-juveniles en los Municipios Santa Ana (2), Pijiño (6), San Zenón (3), Pinto (3).</t>
  </si>
  <si>
    <t>Desarrollar procesos de Capacitación 
los y las Educadores/as Familiares garantizando con ello la calidad de la atención a las familias y aplicar los lineamientos establecidos para la Modalidad Educador Familiar para la atenderán familias urbanas, Rurales, Indígenas, Raizales de Alta Vulnerabilidad pertenecientes al área de Influencia del Centro Zonal de El Banco y Santa Ana. 
Atención a la Niñez y la Familia  modalidad Educadores Familiares en los Municipios El Banco (5), Guamal (5) San Sebastián (1), Santa Ana (2), Pijiño (1), San Zenón (1), Pinto (1).</t>
  </si>
  <si>
    <t>2021-47-10001227</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</si>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</sst>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95" zoomScale="85" zoomScaleNormal="85" zoomScaleSheetLayoutView="40" zoomScalePageLayoutView="40" workbookViewId="0">
      <selection activeCell="A55" sqref="A5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5">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5">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2739</v>
      </c>
      <c r="D15" s="35"/>
      <c r="E15" s="35"/>
      <c r="F15" s="5"/>
      <c r="G15" s="32" t="s">
        <v>1168</v>
      </c>
      <c r="H15" s="103" t="s">
        <v>711</v>
      </c>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819004113</v>
      </c>
      <c r="C20" s="5"/>
      <c r="D20" s="73"/>
      <c r="E20" s="5"/>
      <c r="F20" s="5"/>
      <c r="G20" s="5"/>
      <c r="H20" s="186"/>
      <c r="I20" s="149" t="s">
        <v>711</v>
      </c>
      <c r="J20" s="150" t="s">
        <v>740</v>
      </c>
      <c r="K20" s="151">
        <v>1609092900</v>
      </c>
      <c r="L20" s="152">
        <v>44246</v>
      </c>
      <c r="M20" s="152">
        <v>44561</v>
      </c>
      <c r="N20" s="135">
        <f>+(M20-L20)/30</f>
        <v>10.5</v>
      </c>
      <c r="O20" s="138"/>
      <c r="U20" s="134"/>
      <c r="V20" s="105">
        <f ca="1">NOW()</f>
        <v>44194.617135416665</v>
      </c>
      <c r="W20" s="105">
        <f ca="1">NOW()</f>
        <v>44194.617135416665</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CORPORACIÓN COMUNITARIA PARA EL DESARROLLO DE LAS FAMILIAS Y COMUNIADDES DEL DEPARTAMENTO DEL MAGDALENA CORFAMAG</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2740</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2699</v>
      </c>
      <c r="E48" s="145">
        <v>37712</v>
      </c>
      <c r="F48" s="145">
        <v>37986</v>
      </c>
      <c r="G48" s="160">
        <f>IF(AND(E48&lt;&gt;"",F48&lt;&gt;""),((F48-E48)/30),"")</f>
        <v>9.1333333333333329</v>
      </c>
      <c r="H48" s="119" t="s">
        <v>2737</v>
      </c>
      <c r="I48" s="113" t="s">
        <v>711</v>
      </c>
      <c r="J48" s="113" t="s">
        <v>735</v>
      </c>
      <c r="K48" s="116">
        <v>107891132</v>
      </c>
      <c r="L48" s="115" t="s">
        <v>1148</v>
      </c>
      <c r="M48" s="117">
        <v>1</v>
      </c>
      <c r="N48" s="115" t="s">
        <v>27</v>
      </c>
      <c r="O48" s="115" t="s">
        <v>1148</v>
      </c>
      <c r="P48" s="78"/>
    </row>
    <row r="49" spans="1:16" s="6" customFormat="1" ht="24.75" customHeight="1" x14ac:dyDescent="0.25">
      <c r="A49" s="143">
        <v>2</v>
      </c>
      <c r="B49" s="111" t="s">
        <v>2676</v>
      </c>
      <c r="C49" s="112" t="s">
        <v>31</v>
      </c>
      <c r="D49" s="110" t="s">
        <v>2699</v>
      </c>
      <c r="E49" s="145">
        <v>37712</v>
      </c>
      <c r="F49" s="145">
        <v>37986</v>
      </c>
      <c r="G49" s="160">
        <f t="shared" ref="G49:G50" si="2">IF(AND(E49&lt;&gt;"",F49&lt;&gt;""),((F49-E49)/30),"")</f>
        <v>9.1333333333333329</v>
      </c>
      <c r="H49" s="114" t="s">
        <v>2737</v>
      </c>
      <c r="I49" s="113" t="s">
        <v>711</v>
      </c>
      <c r="J49" s="113" t="s">
        <v>727</v>
      </c>
      <c r="K49" s="116">
        <v>107891132</v>
      </c>
      <c r="L49" s="115" t="s">
        <v>1148</v>
      </c>
      <c r="M49" s="117">
        <v>1</v>
      </c>
      <c r="N49" s="115" t="s">
        <v>27</v>
      </c>
      <c r="O49" s="124" t="s">
        <v>1148</v>
      </c>
      <c r="P49" s="78"/>
    </row>
    <row r="50" spans="1:16" s="6" customFormat="1" ht="24.75" customHeight="1" x14ac:dyDescent="0.25">
      <c r="A50" s="143">
        <v>3</v>
      </c>
      <c r="B50" s="111" t="s">
        <v>2676</v>
      </c>
      <c r="C50" s="112" t="s">
        <v>31</v>
      </c>
      <c r="D50" s="110" t="s">
        <v>2698</v>
      </c>
      <c r="E50" s="145">
        <v>37712</v>
      </c>
      <c r="F50" s="145">
        <v>38077</v>
      </c>
      <c r="G50" s="160">
        <f t="shared" si="2"/>
        <v>12.166666666666666</v>
      </c>
      <c r="H50" s="119" t="s">
        <v>2738</v>
      </c>
      <c r="I50" s="113" t="s">
        <v>711</v>
      </c>
      <c r="J50" s="113" t="s">
        <v>720</v>
      </c>
      <c r="K50" s="116">
        <v>27990720</v>
      </c>
      <c r="L50" s="115" t="s">
        <v>1148</v>
      </c>
      <c r="M50" s="117">
        <v>1</v>
      </c>
      <c r="N50" s="115" t="s">
        <v>27</v>
      </c>
      <c r="O50" s="124" t="s">
        <v>1148</v>
      </c>
      <c r="P50" s="78"/>
    </row>
    <row r="51" spans="1:16" s="6" customFormat="1" ht="24.75" customHeight="1" outlineLevel="1" x14ac:dyDescent="0.25">
      <c r="A51" s="143">
        <v>4</v>
      </c>
      <c r="B51" s="111" t="s">
        <v>2676</v>
      </c>
      <c r="C51" s="112" t="s">
        <v>31</v>
      </c>
      <c r="D51" s="110" t="s">
        <v>2697</v>
      </c>
      <c r="E51" s="145">
        <v>38078</v>
      </c>
      <c r="F51" s="145">
        <v>38352</v>
      </c>
      <c r="G51" s="160">
        <f t="shared" ref="G51:G107" si="3">IF(AND(E51&lt;&gt;"",F51&lt;&gt;""),((F51-E51)/30),"")</f>
        <v>9.1333333333333329</v>
      </c>
      <c r="H51" s="119" t="s">
        <v>2730</v>
      </c>
      <c r="I51" s="113" t="s">
        <v>711</v>
      </c>
      <c r="J51" s="113" t="s">
        <v>735</v>
      </c>
      <c r="K51" s="116">
        <v>108246240</v>
      </c>
      <c r="L51" s="115" t="s">
        <v>1148</v>
      </c>
      <c r="M51" s="117">
        <v>1</v>
      </c>
      <c r="N51" s="115" t="s">
        <v>27</v>
      </c>
      <c r="O51" s="124" t="s">
        <v>1148</v>
      </c>
      <c r="P51" s="78"/>
    </row>
    <row r="52" spans="1:16" s="7" customFormat="1" ht="24.75" customHeight="1" outlineLevel="1" x14ac:dyDescent="0.25">
      <c r="A52" s="144">
        <v>5</v>
      </c>
      <c r="B52" s="111" t="s">
        <v>2676</v>
      </c>
      <c r="C52" s="112" t="s">
        <v>31</v>
      </c>
      <c r="D52" s="110" t="s">
        <v>2697</v>
      </c>
      <c r="E52" s="145">
        <v>38078</v>
      </c>
      <c r="F52" s="145">
        <v>38352</v>
      </c>
      <c r="G52" s="160">
        <f t="shared" si="3"/>
        <v>9.1333333333333329</v>
      </c>
      <c r="H52" s="119" t="s">
        <v>2730</v>
      </c>
      <c r="I52" s="113" t="s">
        <v>711</v>
      </c>
      <c r="J52" s="113" t="s">
        <v>734</v>
      </c>
      <c r="K52" s="116">
        <v>108246240</v>
      </c>
      <c r="L52" s="115" t="s">
        <v>1148</v>
      </c>
      <c r="M52" s="117">
        <v>1</v>
      </c>
      <c r="N52" s="115" t="s">
        <v>27</v>
      </c>
      <c r="O52" s="124" t="s">
        <v>1148</v>
      </c>
      <c r="P52" s="79"/>
    </row>
    <row r="53" spans="1:16" s="7" customFormat="1" ht="24.75" customHeight="1" outlineLevel="1" x14ac:dyDescent="0.25">
      <c r="A53" s="144">
        <v>6</v>
      </c>
      <c r="B53" s="111" t="s">
        <v>2676</v>
      </c>
      <c r="C53" s="112" t="s">
        <v>31</v>
      </c>
      <c r="D53" s="110" t="s">
        <v>2696</v>
      </c>
      <c r="E53" s="145">
        <v>38384</v>
      </c>
      <c r="F53" s="145">
        <v>38748</v>
      </c>
      <c r="G53" s="160">
        <f t="shared" si="3"/>
        <v>12.133333333333333</v>
      </c>
      <c r="H53" s="119" t="s">
        <v>2731</v>
      </c>
      <c r="I53" s="113" t="s">
        <v>711</v>
      </c>
      <c r="J53" s="113" t="s">
        <v>716</v>
      </c>
      <c r="K53" s="116">
        <v>110688080</v>
      </c>
      <c r="L53" s="115" t="s">
        <v>1148</v>
      </c>
      <c r="M53" s="117">
        <v>1</v>
      </c>
      <c r="N53" s="115" t="s">
        <v>27</v>
      </c>
      <c r="O53" s="124" t="s">
        <v>1148</v>
      </c>
      <c r="P53" s="79"/>
    </row>
    <row r="54" spans="1:16" s="7" customFormat="1" ht="24.75" customHeight="1" outlineLevel="1" x14ac:dyDescent="0.25">
      <c r="A54" s="144">
        <v>7</v>
      </c>
      <c r="B54" s="111" t="s">
        <v>2676</v>
      </c>
      <c r="C54" s="112" t="s">
        <v>31</v>
      </c>
      <c r="D54" s="110" t="s">
        <v>2695</v>
      </c>
      <c r="E54" s="145">
        <v>38741</v>
      </c>
      <c r="F54" s="145">
        <v>39082</v>
      </c>
      <c r="G54" s="160">
        <f t="shared" si="3"/>
        <v>11.366666666666667</v>
      </c>
      <c r="H54" s="119" t="s">
        <v>2729</v>
      </c>
      <c r="I54" s="113" t="s">
        <v>711</v>
      </c>
      <c r="J54" s="113" t="s">
        <v>716</v>
      </c>
      <c r="K54" s="118">
        <v>37116630</v>
      </c>
      <c r="L54" s="115" t="s">
        <v>1148</v>
      </c>
      <c r="M54" s="117">
        <v>1</v>
      </c>
      <c r="N54" s="124" t="s">
        <v>27</v>
      </c>
      <c r="O54" s="124" t="s">
        <v>1148</v>
      </c>
      <c r="P54" s="79"/>
    </row>
    <row r="55" spans="1:16" s="7" customFormat="1" ht="24.75" customHeight="1" outlineLevel="1" x14ac:dyDescent="0.25">
      <c r="A55" s="144">
        <v>8</v>
      </c>
      <c r="B55" s="111" t="s">
        <v>2676</v>
      </c>
      <c r="C55" s="112" t="s">
        <v>31</v>
      </c>
      <c r="D55" s="110" t="s">
        <v>2694</v>
      </c>
      <c r="E55" s="145">
        <v>39181</v>
      </c>
      <c r="F55" s="145">
        <v>39447</v>
      </c>
      <c r="G55" s="160">
        <f t="shared" si="3"/>
        <v>8.8666666666666671</v>
      </c>
      <c r="H55" s="119" t="s">
        <v>2712</v>
      </c>
      <c r="I55" s="113" t="s">
        <v>711</v>
      </c>
      <c r="J55" s="113" t="s">
        <v>716</v>
      </c>
      <c r="K55" s="118">
        <v>22874960</v>
      </c>
      <c r="L55" s="115" t="s">
        <v>1148</v>
      </c>
      <c r="M55" s="117">
        <v>1</v>
      </c>
      <c r="N55" s="124" t="s">
        <v>27</v>
      </c>
      <c r="O55" s="124" t="s">
        <v>1148</v>
      </c>
      <c r="P55" s="79"/>
    </row>
    <row r="56" spans="1:16" s="7" customFormat="1" ht="24.75" customHeight="1" outlineLevel="1" x14ac:dyDescent="0.25">
      <c r="A56" s="144">
        <v>9</v>
      </c>
      <c r="B56" s="111" t="s">
        <v>2676</v>
      </c>
      <c r="C56" s="112" t="s">
        <v>31</v>
      </c>
      <c r="D56" s="110" t="s">
        <v>2694</v>
      </c>
      <c r="E56" s="145">
        <v>39181</v>
      </c>
      <c r="F56" s="145">
        <v>39447</v>
      </c>
      <c r="G56" s="160">
        <f t="shared" si="3"/>
        <v>8.8666666666666671</v>
      </c>
      <c r="H56" s="119" t="s">
        <v>2712</v>
      </c>
      <c r="I56" s="113" t="s">
        <v>711</v>
      </c>
      <c r="J56" s="113" t="s">
        <v>77</v>
      </c>
      <c r="K56" s="118">
        <v>22874960</v>
      </c>
      <c r="L56" s="124" t="s">
        <v>1148</v>
      </c>
      <c r="M56" s="117">
        <v>1</v>
      </c>
      <c r="N56" s="115" t="s">
        <v>27</v>
      </c>
      <c r="O56" s="124" t="s">
        <v>1148</v>
      </c>
      <c r="P56" s="79"/>
    </row>
    <row r="57" spans="1:16" s="7" customFormat="1" ht="24.75" customHeight="1" outlineLevel="1" x14ac:dyDescent="0.25">
      <c r="A57" s="144">
        <v>10</v>
      </c>
      <c r="B57" s="64" t="s">
        <v>2676</v>
      </c>
      <c r="C57" s="65" t="s">
        <v>31</v>
      </c>
      <c r="D57" s="63" t="s">
        <v>2694</v>
      </c>
      <c r="E57" s="145">
        <v>39181</v>
      </c>
      <c r="F57" s="145">
        <v>39447</v>
      </c>
      <c r="G57" s="160">
        <f t="shared" si="3"/>
        <v>8.8666666666666671</v>
      </c>
      <c r="H57" s="64" t="s">
        <v>2712</v>
      </c>
      <c r="I57" s="63" t="s">
        <v>711</v>
      </c>
      <c r="J57" s="63" t="s">
        <v>725</v>
      </c>
      <c r="K57" s="66">
        <v>22874960</v>
      </c>
      <c r="L57" s="124" t="s">
        <v>1148</v>
      </c>
      <c r="M57" s="67">
        <v>1</v>
      </c>
      <c r="N57" s="65" t="s">
        <v>27</v>
      </c>
      <c r="O57" s="124" t="s">
        <v>1148</v>
      </c>
      <c r="P57" s="79"/>
    </row>
    <row r="58" spans="1:16" s="7" customFormat="1" ht="24.75" customHeight="1" outlineLevel="1" x14ac:dyDescent="0.25">
      <c r="A58" s="144">
        <v>11</v>
      </c>
      <c r="B58" s="64" t="s">
        <v>2676</v>
      </c>
      <c r="C58" s="65" t="s">
        <v>31</v>
      </c>
      <c r="D58" s="63" t="s">
        <v>2694</v>
      </c>
      <c r="E58" s="145">
        <v>39181</v>
      </c>
      <c r="F58" s="145">
        <v>39447</v>
      </c>
      <c r="G58" s="160">
        <f t="shared" si="3"/>
        <v>8.8666666666666671</v>
      </c>
      <c r="H58" s="64" t="s">
        <v>2712</v>
      </c>
      <c r="I58" s="63" t="s">
        <v>711</v>
      </c>
      <c r="J58" s="63" t="s">
        <v>732</v>
      </c>
      <c r="K58" s="66">
        <v>22874960</v>
      </c>
      <c r="L58" s="124" t="s">
        <v>1148</v>
      </c>
      <c r="M58" s="67">
        <v>1</v>
      </c>
      <c r="N58" s="65" t="s">
        <v>27</v>
      </c>
      <c r="O58" s="124" t="s">
        <v>1148</v>
      </c>
      <c r="P58" s="79"/>
    </row>
    <row r="59" spans="1:16" s="7" customFormat="1" ht="24.75" customHeight="1" outlineLevel="1" x14ac:dyDescent="0.25">
      <c r="A59" s="144">
        <v>12</v>
      </c>
      <c r="B59" s="64" t="s">
        <v>2676</v>
      </c>
      <c r="C59" s="65" t="s">
        <v>31</v>
      </c>
      <c r="D59" s="63" t="s">
        <v>2693</v>
      </c>
      <c r="E59" s="145">
        <v>39308</v>
      </c>
      <c r="F59" s="145">
        <v>39447</v>
      </c>
      <c r="G59" s="160">
        <f t="shared" si="3"/>
        <v>4.6333333333333337</v>
      </c>
      <c r="H59" s="64" t="s">
        <v>2712</v>
      </c>
      <c r="I59" s="63" t="s">
        <v>711</v>
      </c>
      <c r="J59" s="63" t="s">
        <v>716</v>
      </c>
      <c r="K59" s="66">
        <v>28593700</v>
      </c>
      <c r="L59" s="124" t="s">
        <v>1148</v>
      </c>
      <c r="M59" s="67">
        <v>1</v>
      </c>
      <c r="N59" s="65" t="s">
        <v>27</v>
      </c>
      <c r="O59" s="124" t="s">
        <v>1148</v>
      </c>
      <c r="P59" s="79"/>
    </row>
    <row r="60" spans="1:16" s="7" customFormat="1" ht="24.75" customHeight="1" outlineLevel="1" x14ac:dyDescent="0.25">
      <c r="A60" s="144">
        <v>13</v>
      </c>
      <c r="B60" s="64" t="s">
        <v>2676</v>
      </c>
      <c r="C60" s="65" t="s">
        <v>31</v>
      </c>
      <c r="D60" s="63" t="s">
        <v>2693</v>
      </c>
      <c r="E60" s="145">
        <v>39308</v>
      </c>
      <c r="F60" s="145">
        <v>39447</v>
      </c>
      <c r="G60" s="160">
        <f t="shared" si="3"/>
        <v>4.6333333333333337</v>
      </c>
      <c r="H60" s="64" t="s">
        <v>2712</v>
      </c>
      <c r="I60" s="63" t="s">
        <v>711</v>
      </c>
      <c r="J60" s="63" t="s">
        <v>77</v>
      </c>
      <c r="K60" s="66">
        <v>28593700</v>
      </c>
      <c r="L60" s="124" t="s">
        <v>1148</v>
      </c>
      <c r="M60" s="67">
        <v>1</v>
      </c>
      <c r="N60" s="65" t="s">
        <v>27</v>
      </c>
      <c r="O60" s="124" t="s">
        <v>1148</v>
      </c>
      <c r="P60" s="79"/>
    </row>
    <row r="61" spans="1:16" s="7" customFormat="1" ht="24.75" customHeight="1" outlineLevel="1" x14ac:dyDescent="0.25">
      <c r="A61" s="144">
        <v>14</v>
      </c>
      <c r="B61" s="64" t="s">
        <v>2676</v>
      </c>
      <c r="C61" s="65" t="s">
        <v>31</v>
      </c>
      <c r="D61" s="63" t="s">
        <v>2693</v>
      </c>
      <c r="E61" s="145">
        <v>39308</v>
      </c>
      <c r="F61" s="145">
        <v>39447</v>
      </c>
      <c r="G61" s="160">
        <f t="shared" si="3"/>
        <v>4.6333333333333337</v>
      </c>
      <c r="H61" s="64" t="s">
        <v>2712</v>
      </c>
      <c r="I61" s="63" t="s">
        <v>711</v>
      </c>
      <c r="J61" s="63" t="s">
        <v>725</v>
      </c>
      <c r="K61" s="66">
        <v>28593700</v>
      </c>
      <c r="L61" s="124" t="s">
        <v>1148</v>
      </c>
      <c r="M61" s="67">
        <v>1</v>
      </c>
      <c r="N61" s="65" t="s">
        <v>27</v>
      </c>
      <c r="O61" s="124" t="s">
        <v>1148</v>
      </c>
      <c r="P61" s="79"/>
    </row>
    <row r="62" spans="1:16" s="7" customFormat="1" ht="24.75" customHeight="1" outlineLevel="1" x14ac:dyDescent="0.25">
      <c r="A62" s="144">
        <v>15</v>
      </c>
      <c r="B62" s="64" t="s">
        <v>2676</v>
      </c>
      <c r="C62" s="65" t="s">
        <v>31</v>
      </c>
      <c r="D62" s="63" t="s">
        <v>2693</v>
      </c>
      <c r="E62" s="145">
        <v>39308</v>
      </c>
      <c r="F62" s="145">
        <v>39447</v>
      </c>
      <c r="G62" s="160">
        <f t="shared" si="3"/>
        <v>4.6333333333333337</v>
      </c>
      <c r="H62" s="64" t="s">
        <v>2712</v>
      </c>
      <c r="I62" s="63" t="s">
        <v>711</v>
      </c>
      <c r="J62" s="63" t="s">
        <v>732</v>
      </c>
      <c r="K62" s="66">
        <v>28593700</v>
      </c>
      <c r="L62" s="124" t="s">
        <v>1148</v>
      </c>
      <c r="M62" s="67">
        <v>1</v>
      </c>
      <c r="N62" s="65" t="s">
        <v>27</v>
      </c>
      <c r="O62" s="124" t="s">
        <v>1148</v>
      </c>
      <c r="P62" s="79"/>
    </row>
    <row r="63" spans="1:16" s="7" customFormat="1" ht="24.75" customHeight="1" outlineLevel="1" x14ac:dyDescent="0.25">
      <c r="A63" s="144">
        <v>16</v>
      </c>
      <c r="B63" s="64" t="s">
        <v>2676</v>
      </c>
      <c r="C63" s="65" t="s">
        <v>31</v>
      </c>
      <c r="D63" s="63" t="s">
        <v>2692</v>
      </c>
      <c r="E63" s="145">
        <v>39449</v>
      </c>
      <c r="F63" s="145">
        <v>39813</v>
      </c>
      <c r="G63" s="160">
        <f t="shared" si="3"/>
        <v>12.133333333333333</v>
      </c>
      <c r="H63" s="64" t="s">
        <v>2711</v>
      </c>
      <c r="I63" s="63" t="s">
        <v>711</v>
      </c>
      <c r="J63" s="63" t="s">
        <v>716</v>
      </c>
      <c r="K63" s="66">
        <v>147921749</v>
      </c>
      <c r="L63" s="124" t="s">
        <v>1148</v>
      </c>
      <c r="M63" s="67">
        <v>1</v>
      </c>
      <c r="N63" s="65" t="s">
        <v>27</v>
      </c>
      <c r="O63" s="124" t="s">
        <v>1148</v>
      </c>
      <c r="P63" s="79"/>
    </row>
    <row r="64" spans="1:16" s="7" customFormat="1" ht="24.75" customHeight="1" outlineLevel="1" x14ac:dyDescent="0.25">
      <c r="A64" s="144">
        <v>17</v>
      </c>
      <c r="B64" s="64" t="s">
        <v>2676</v>
      </c>
      <c r="C64" s="65" t="s">
        <v>31</v>
      </c>
      <c r="D64" s="63" t="s">
        <v>2691</v>
      </c>
      <c r="E64" s="145">
        <v>39451</v>
      </c>
      <c r="F64" s="145">
        <v>39813</v>
      </c>
      <c r="G64" s="160">
        <f t="shared" si="3"/>
        <v>12.066666666666666</v>
      </c>
      <c r="H64" s="64" t="s">
        <v>2732</v>
      </c>
      <c r="I64" s="63" t="s">
        <v>711</v>
      </c>
      <c r="J64" s="63" t="s">
        <v>716</v>
      </c>
      <c r="K64" s="66">
        <v>51468660</v>
      </c>
      <c r="L64" s="124" t="s">
        <v>1148</v>
      </c>
      <c r="M64" s="67">
        <v>1</v>
      </c>
      <c r="N64" s="65" t="s">
        <v>27</v>
      </c>
      <c r="O64" s="124" t="s">
        <v>1148</v>
      </c>
      <c r="P64" s="79"/>
    </row>
    <row r="65" spans="1:16" s="7" customFormat="1" ht="24.75" customHeight="1" outlineLevel="1" x14ac:dyDescent="0.25">
      <c r="A65" s="144">
        <v>18</v>
      </c>
      <c r="B65" s="64" t="s">
        <v>2676</v>
      </c>
      <c r="C65" s="65" t="s">
        <v>31</v>
      </c>
      <c r="D65" s="63" t="s">
        <v>2691</v>
      </c>
      <c r="E65" s="145">
        <v>39451</v>
      </c>
      <c r="F65" s="145">
        <v>39813</v>
      </c>
      <c r="G65" s="160">
        <f t="shared" si="3"/>
        <v>12.066666666666666</v>
      </c>
      <c r="H65" s="119" t="s">
        <v>2732</v>
      </c>
      <c r="I65" s="63" t="s">
        <v>711</v>
      </c>
      <c r="J65" s="63" t="s">
        <v>77</v>
      </c>
      <c r="K65" s="66">
        <v>51468660</v>
      </c>
      <c r="L65" s="124" t="s">
        <v>1148</v>
      </c>
      <c r="M65" s="67">
        <v>1</v>
      </c>
      <c r="N65" s="65" t="s">
        <v>27</v>
      </c>
      <c r="O65" s="124" t="s">
        <v>1148</v>
      </c>
      <c r="P65" s="79"/>
    </row>
    <row r="66" spans="1:16" s="7" customFormat="1" ht="24.75" customHeight="1" outlineLevel="1" x14ac:dyDescent="0.25">
      <c r="A66" s="144">
        <v>19</v>
      </c>
      <c r="B66" s="64" t="s">
        <v>2676</v>
      </c>
      <c r="C66" s="65" t="s">
        <v>31</v>
      </c>
      <c r="D66" s="63" t="s">
        <v>2691</v>
      </c>
      <c r="E66" s="145">
        <v>39451</v>
      </c>
      <c r="F66" s="145">
        <v>39813</v>
      </c>
      <c r="G66" s="160">
        <f t="shared" si="3"/>
        <v>12.066666666666666</v>
      </c>
      <c r="H66" s="64" t="s">
        <v>2732</v>
      </c>
      <c r="I66" s="63" t="s">
        <v>711</v>
      </c>
      <c r="J66" s="63" t="s">
        <v>725</v>
      </c>
      <c r="K66" s="66">
        <v>51468660</v>
      </c>
      <c r="L66" s="124" t="s">
        <v>1148</v>
      </c>
      <c r="M66" s="67">
        <v>1</v>
      </c>
      <c r="N66" s="65" t="s">
        <v>27</v>
      </c>
      <c r="O66" s="124" t="s">
        <v>1148</v>
      </c>
      <c r="P66" s="79"/>
    </row>
    <row r="67" spans="1:16" s="7" customFormat="1" ht="24.75" customHeight="1" outlineLevel="1" x14ac:dyDescent="0.25">
      <c r="A67" s="144">
        <v>20</v>
      </c>
      <c r="B67" s="64" t="s">
        <v>2676</v>
      </c>
      <c r="C67" s="65" t="s">
        <v>31</v>
      </c>
      <c r="D67" s="63" t="s">
        <v>2691</v>
      </c>
      <c r="E67" s="145">
        <v>39451</v>
      </c>
      <c r="F67" s="145">
        <v>39813</v>
      </c>
      <c r="G67" s="160">
        <f t="shared" si="3"/>
        <v>12.066666666666666</v>
      </c>
      <c r="H67" s="119" t="s">
        <v>2732</v>
      </c>
      <c r="I67" s="63" t="s">
        <v>711</v>
      </c>
      <c r="J67" s="63" t="s">
        <v>732</v>
      </c>
      <c r="K67" s="66">
        <v>51468660</v>
      </c>
      <c r="L67" s="124" t="s">
        <v>1148</v>
      </c>
      <c r="M67" s="67">
        <v>1</v>
      </c>
      <c r="N67" s="65" t="s">
        <v>27</v>
      </c>
      <c r="O67" s="124" t="s">
        <v>1148</v>
      </c>
      <c r="P67" s="79"/>
    </row>
    <row r="68" spans="1:16" s="7" customFormat="1" ht="24.75" customHeight="1" outlineLevel="1" x14ac:dyDescent="0.25">
      <c r="A68" s="144">
        <v>21</v>
      </c>
      <c r="B68" s="64" t="s">
        <v>2676</v>
      </c>
      <c r="C68" s="65" t="s">
        <v>31</v>
      </c>
      <c r="D68" s="63" t="s">
        <v>2690</v>
      </c>
      <c r="E68" s="145">
        <v>41501</v>
      </c>
      <c r="F68" s="145">
        <v>41988</v>
      </c>
      <c r="G68" s="160">
        <f t="shared" si="3"/>
        <v>16.233333333333334</v>
      </c>
      <c r="H68" s="119" t="s">
        <v>2710</v>
      </c>
      <c r="I68" s="63" t="s">
        <v>711</v>
      </c>
      <c r="J68" s="63" t="s">
        <v>715</v>
      </c>
      <c r="K68" s="66">
        <v>2051865211</v>
      </c>
      <c r="L68" s="124" t="s">
        <v>1148</v>
      </c>
      <c r="M68" s="67">
        <v>1</v>
      </c>
      <c r="N68" s="65" t="s">
        <v>27</v>
      </c>
      <c r="O68" s="124" t="s">
        <v>1148</v>
      </c>
      <c r="P68" s="79"/>
    </row>
    <row r="69" spans="1:16" s="7" customFormat="1" ht="24.75" customHeight="1" outlineLevel="1" x14ac:dyDescent="0.25">
      <c r="A69" s="144">
        <v>22</v>
      </c>
      <c r="B69" s="64" t="s">
        <v>2676</v>
      </c>
      <c r="C69" s="65" t="s">
        <v>31</v>
      </c>
      <c r="D69" s="63" t="s">
        <v>2677</v>
      </c>
      <c r="E69" s="145">
        <v>42041</v>
      </c>
      <c r="F69" s="145">
        <v>42369</v>
      </c>
      <c r="G69" s="160">
        <f t="shared" si="3"/>
        <v>10.933333333333334</v>
      </c>
      <c r="H69" s="119" t="s">
        <v>2733</v>
      </c>
      <c r="I69" s="63" t="s">
        <v>711</v>
      </c>
      <c r="J69" s="63" t="s">
        <v>714</v>
      </c>
      <c r="K69" s="66">
        <v>1197067800</v>
      </c>
      <c r="L69" s="124" t="s">
        <v>1148</v>
      </c>
      <c r="M69" s="67">
        <v>1</v>
      </c>
      <c r="N69" s="65" t="s">
        <v>27</v>
      </c>
      <c r="O69" s="124" t="s">
        <v>26</v>
      </c>
      <c r="P69" s="79"/>
    </row>
    <row r="70" spans="1:16" s="7" customFormat="1" ht="24.75" customHeight="1" outlineLevel="1" x14ac:dyDescent="0.25">
      <c r="A70" s="144">
        <v>23</v>
      </c>
      <c r="B70" s="64" t="s">
        <v>2676</v>
      </c>
      <c r="C70" s="65" t="s">
        <v>31</v>
      </c>
      <c r="D70" s="63" t="s">
        <v>2689</v>
      </c>
      <c r="E70" s="145">
        <v>42396</v>
      </c>
      <c r="F70" s="145">
        <v>42719</v>
      </c>
      <c r="G70" s="160">
        <f t="shared" si="3"/>
        <v>10.766666666666667</v>
      </c>
      <c r="H70" s="119" t="s">
        <v>2709</v>
      </c>
      <c r="I70" s="63" t="s">
        <v>711</v>
      </c>
      <c r="J70" s="63" t="s">
        <v>716</v>
      </c>
      <c r="K70" s="66">
        <v>1761071338</v>
      </c>
      <c r="L70" s="124" t="s">
        <v>1148</v>
      </c>
      <c r="M70" s="67">
        <v>1</v>
      </c>
      <c r="N70" s="65" t="s">
        <v>27</v>
      </c>
      <c r="O70" s="124" t="s">
        <v>1148</v>
      </c>
      <c r="P70" s="79"/>
    </row>
    <row r="71" spans="1:16" s="7" customFormat="1" ht="24.75" customHeight="1" outlineLevel="1" x14ac:dyDescent="0.25">
      <c r="A71" s="144">
        <v>24</v>
      </c>
      <c r="B71" s="64" t="s">
        <v>2676</v>
      </c>
      <c r="C71" s="65" t="s">
        <v>31</v>
      </c>
      <c r="D71" s="63" t="s">
        <v>2689</v>
      </c>
      <c r="E71" s="145">
        <v>42396</v>
      </c>
      <c r="F71" s="145">
        <v>42719</v>
      </c>
      <c r="G71" s="160">
        <f t="shared" si="3"/>
        <v>10.766666666666667</v>
      </c>
      <c r="H71" s="119" t="s">
        <v>2709</v>
      </c>
      <c r="I71" s="63" t="s">
        <v>711</v>
      </c>
      <c r="J71" s="63" t="s">
        <v>732</v>
      </c>
      <c r="K71" s="66">
        <v>1761071338</v>
      </c>
      <c r="L71" s="124" t="s">
        <v>1148</v>
      </c>
      <c r="M71" s="67">
        <v>1</v>
      </c>
      <c r="N71" s="65" t="s">
        <v>27</v>
      </c>
      <c r="O71" s="124" t="s">
        <v>1148</v>
      </c>
      <c r="P71" s="79"/>
    </row>
    <row r="72" spans="1:16" s="7" customFormat="1" ht="24.75" customHeight="1" outlineLevel="1" x14ac:dyDescent="0.25">
      <c r="A72" s="144">
        <v>25</v>
      </c>
      <c r="B72" s="64" t="s">
        <v>2676</v>
      </c>
      <c r="C72" s="65" t="s">
        <v>31</v>
      </c>
      <c r="D72" s="63" t="s">
        <v>2678</v>
      </c>
      <c r="E72" s="145">
        <v>42397</v>
      </c>
      <c r="F72" s="145">
        <v>42719</v>
      </c>
      <c r="G72" s="160">
        <f t="shared" si="3"/>
        <v>10.733333333333333</v>
      </c>
      <c r="H72" s="64" t="s">
        <v>2700</v>
      </c>
      <c r="I72" s="63" t="s">
        <v>711</v>
      </c>
      <c r="J72" s="63" t="s">
        <v>716</v>
      </c>
      <c r="K72" s="66">
        <v>1341695310</v>
      </c>
      <c r="L72" s="124" t="s">
        <v>1148</v>
      </c>
      <c r="M72" s="67">
        <v>1</v>
      </c>
      <c r="N72" s="65" t="s">
        <v>27</v>
      </c>
      <c r="O72" s="124" t="s">
        <v>26</v>
      </c>
      <c r="P72" s="79"/>
    </row>
    <row r="73" spans="1:16" s="7" customFormat="1" ht="24.75" customHeight="1" outlineLevel="1" x14ac:dyDescent="0.25">
      <c r="A73" s="144">
        <v>26</v>
      </c>
      <c r="B73" s="64" t="s">
        <v>2676</v>
      </c>
      <c r="C73" s="65" t="s">
        <v>31</v>
      </c>
      <c r="D73" s="63" t="s">
        <v>2678</v>
      </c>
      <c r="E73" s="145">
        <v>42397</v>
      </c>
      <c r="F73" s="145">
        <v>42719</v>
      </c>
      <c r="G73" s="160">
        <f t="shared" si="3"/>
        <v>10.733333333333333</v>
      </c>
      <c r="H73" s="119" t="s">
        <v>2700</v>
      </c>
      <c r="I73" s="63" t="s">
        <v>711</v>
      </c>
      <c r="J73" s="63" t="s">
        <v>732</v>
      </c>
      <c r="K73" s="66">
        <v>1341695310</v>
      </c>
      <c r="L73" s="124" t="s">
        <v>1148</v>
      </c>
      <c r="M73" s="67">
        <v>1</v>
      </c>
      <c r="N73" s="65" t="s">
        <v>27</v>
      </c>
      <c r="O73" s="124" t="s">
        <v>26</v>
      </c>
      <c r="P73" s="79"/>
    </row>
    <row r="74" spans="1:16" s="7" customFormat="1" ht="24.75" customHeight="1" outlineLevel="1" x14ac:dyDescent="0.25">
      <c r="A74" s="144">
        <v>27</v>
      </c>
      <c r="B74" s="64" t="s">
        <v>2676</v>
      </c>
      <c r="C74" s="65" t="s">
        <v>31</v>
      </c>
      <c r="D74" s="63" t="s">
        <v>2681</v>
      </c>
      <c r="E74" s="145">
        <v>42401</v>
      </c>
      <c r="F74" s="145">
        <v>42719</v>
      </c>
      <c r="G74" s="160">
        <f t="shared" si="3"/>
        <v>10.6</v>
      </c>
      <c r="H74" s="64" t="s">
        <v>2703</v>
      </c>
      <c r="I74" s="63" t="s">
        <v>711</v>
      </c>
      <c r="J74" s="63" t="s">
        <v>714</v>
      </c>
      <c r="K74" s="66">
        <v>614065471</v>
      </c>
      <c r="L74" s="124" t="s">
        <v>1148</v>
      </c>
      <c r="M74" s="67">
        <v>1</v>
      </c>
      <c r="N74" s="65" t="s">
        <v>27</v>
      </c>
      <c r="O74" s="124" t="s">
        <v>26</v>
      </c>
      <c r="P74" s="79"/>
    </row>
    <row r="75" spans="1:16" s="7" customFormat="1" ht="24.75" customHeight="1" outlineLevel="1" x14ac:dyDescent="0.25">
      <c r="A75" s="144">
        <v>28</v>
      </c>
      <c r="B75" s="64" t="s">
        <v>2676</v>
      </c>
      <c r="C75" s="65" t="s">
        <v>31</v>
      </c>
      <c r="D75" s="63" t="s">
        <v>2688</v>
      </c>
      <c r="E75" s="145">
        <v>42716</v>
      </c>
      <c r="F75" s="145">
        <v>43084</v>
      </c>
      <c r="G75" s="160">
        <f t="shared" si="3"/>
        <v>12.266666666666667</v>
      </c>
      <c r="H75" s="64" t="s">
        <v>2708</v>
      </c>
      <c r="I75" s="63" t="s">
        <v>711</v>
      </c>
      <c r="J75" s="63" t="s">
        <v>714</v>
      </c>
      <c r="K75" s="66">
        <v>739328382</v>
      </c>
      <c r="L75" s="124" t="s">
        <v>1148</v>
      </c>
      <c r="M75" s="67">
        <v>1</v>
      </c>
      <c r="N75" s="65" t="s">
        <v>27</v>
      </c>
      <c r="O75" s="124" t="s">
        <v>1148</v>
      </c>
      <c r="P75" s="79"/>
    </row>
    <row r="76" spans="1:16" s="7" customFormat="1" ht="24.75" customHeight="1" outlineLevel="1" x14ac:dyDescent="0.25">
      <c r="A76" s="144">
        <v>29</v>
      </c>
      <c r="B76" s="64" t="s">
        <v>2676</v>
      </c>
      <c r="C76" s="65" t="s">
        <v>31</v>
      </c>
      <c r="D76" s="63" t="s">
        <v>2679</v>
      </c>
      <c r="E76" s="145">
        <v>42716</v>
      </c>
      <c r="F76" s="145">
        <v>43084</v>
      </c>
      <c r="G76" s="160">
        <f t="shared" si="3"/>
        <v>12.266666666666667</v>
      </c>
      <c r="H76" s="64" t="s">
        <v>2701</v>
      </c>
      <c r="I76" s="63" t="s">
        <v>711</v>
      </c>
      <c r="J76" s="63" t="s">
        <v>716</v>
      </c>
      <c r="K76" s="66">
        <v>4227228560</v>
      </c>
      <c r="L76" s="124" t="s">
        <v>1148</v>
      </c>
      <c r="M76" s="67">
        <v>1</v>
      </c>
      <c r="N76" s="65" t="s">
        <v>27</v>
      </c>
      <c r="O76" s="124" t="s">
        <v>26</v>
      </c>
      <c r="P76" s="79"/>
    </row>
    <row r="77" spans="1:16" s="7" customFormat="1" ht="24.75" customHeight="1" outlineLevel="1" x14ac:dyDescent="0.25">
      <c r="A77" s="144">
        <v>30</v>
      </c>
      <c r="B77" s="64" t="s">
        <v>2676</v>
      </c>
      <c r="C77" s="65" t="s">
        <v>31</v>
      </c>
      <c r="D77" s="63" t="s">
        <v>2679</v>
      </c>
      <c r="E77" s="145">
        <v>42716</v>
      </c>
      <c r="F77" s="145">
        <v>43084</v>
      </c>
      <c r="G77" s="160">
        <f t="shared" si="3"/>
        <v>12.266666666666667</v>
      </c>
      <c r="H77" s="64" t="s">
        <v>2701</v>
      </c>
      <c r="I77" s="63" t="s">
        <v>711</v>
      </c>
      <c r="J77" s="63" t="s">
        <v>732</v>
      </c>
      <c r="K77" s="66">
        <v>4227228560</v>
      </c>
      <c r="L77" s="124" t="s">
        <v>1148</v>
      </c>
      <c r="M77" s="67">
        <v>1</v>
      </c>
      <c r="N77" s="65" t="s">
        <v>27</v>
      </c>
      <c r="O77" s="124" t="s">
        <v>26</v>
      </c>
      <c r="P77" s="79"/>
    </row>
    <row r="78" spans="1:16" s="7" customFormat="1" ht="24.75" customHeight="1" outlineLevel="1" x14ac:dyDescent="0.25">
      <c r="A78" s="144">
        <v>31</v>
      </c>
      <c r="B78" s="64" t="s">
        <v>2676</v>
      </c>
      <c r="C78" s="65" t="s">
        <v>31</v>
      </c>
      <c r="D78" s="63" t="s">
        <v>2687</v>
      </c>
      <c r="E78" s="145">
        <v>43070</v>
      </c>
      <c r="F78" s="145">
        <v>43404</v>
      </c>
      <c r="G78" s="160">
        <f t="shared" si="3"/>
        <v>11.133333333333333</v>
      </c>
      <c r="H78" s="64" t="s">
        <v>2706</v>
      </c>
      <c r="I78" s="63" t="s">
        <v>711</v>
      </c>
      <c r="J78" s="121" t="s">
        <v>714</v>
      </c>
      <c r="K78" s="66">
        <v>1178983620</v>
      </c>
      <c r="L78" s="124" t="s">
        <v>1148</v>
      </c>
      <c r="M78" s="67">
        <v>1</v>
      </c>
      <c r="N78" s="65" t="s">
        <v>27</v>
      </c>
      <c r="O78" s="124" t="s">
        <v>1148</v>
      </c>
      <c r="P78" s="79"/>
    </row>
    <row r="79" spans="1:16" s="7" customFormat="1" ht="24.75" customHeight="1" outlineLevel="1" x14ac:dyDescent="0.25">
      <c r="A79" s="144">
        <v>32</v>
      </c>
      <c r="B79" s="64" t="s">
        <v>2676</v>
      </c>
      <c r="C79" s="65" t="s">
        <v>31</v>
      </c>
      <c r="D79" s="63" t="s">
        <v>2687</v>
      </c>
      <c r="E79" s="145">
        <v>43070</v>
      </c>
      <c r="F79" s="145">
        <v>43404</v>
      </c>
      <c r="G79" s="160">
        <f t="shared" si="3"/>
        <v>11.133333333333333</v>
      </c>
      <c r="H79" s="64" t="s">
        <v>2706</v>
      </c>
      <c r="I79" s="63" t="s">
        <v>711</v>
      </c>
      <c r="J79" s="63" t="s">
        <v>723</v>
      </c>
      <c r="K79" s="66">
        <v>1178983620</v>
      </c>
      <c r="L79" s="124" t="s">
        <v>1148</v>
      </c>
      <c r="M79" s="67">
        <v>1</v>
      </c>
      <c r="N79" s="65" t="s">
        <v>27</v>
      </c>
      <c r="O79" s="124" t="s">
        <v>1148</v>
      </c>
      <c r="P79" s="79"/>
    </row>
    <row r="80" spans="1:16" s="7" customFormat="1" ht="24.75" customHeight="1" outlineLevel="1" x14ac:dyDescent="0.25">
      <c r="A80" s="144">
        <v>33</v>
      </c>
      <c r="B80" s="64" t="s">
        <v>2676</v>
      </c>
      <c r="C80" s="65" t="s">
        <v>31</v>
      </c>
      <c r="D80" s="63" t="s">
        <v>2680</v>
      </c>
      <c r="E80" s="145">
        <v>43085</v>
      </c>
      <c r="F80" s="145">
        <v>43404</v>
      </c>
      <c r="G80" s="160">
        <f t="shared" si="3"/>
        <v>10.633333333333333</v>
      </c>
      <c r="H80" s="119" t="s">
        <v>2702</v>
      </c>
      <c r="I80" s="63" t="s">
        <v>711</v>
      </c>
      <c r="J80" s="121" t="s">
        <v>729</v>
      </c>
      <c r="K80" s="66">
        <v>4301945431</v>
      </c>
      <c r="L80" s="124" t="s">
        <v>1148</v>
      </c>
      <c r="M80" s="67">
        <v>1</v>
      </c>
      <c r="N80" s="65" t="s">
        <v>27</v>
      </c>
      <c r="O80" s="124" t="s">
        <v>26</v>
      </c>
      <c r="P80" s="79"/>
    </row>
    <row r="81" spans="1:16" s="7" customFormat="1" ht="24.75" customHeight="1" outlineLevel="1" x14ac:dyDescent="0.25">
      <c r="A81" s="144">
        <v>34</v>
      </c>
      <c r="B81" s="64" t="s">
        <v>2676</v>
      </c>
      <c r="C81" s="65" t="s">
        <v>31</v>
      </c>
      <c r="D81" s="63" t="s">
        <v>2680</v>
      </c>
      <c r="E81" s="145">
        <v>43085</v>
      </c>
      <c r="F81" s="145">
        <v>43404</v>
      </c>
      <c r="G81" s="160">
        <f t="shared" si="3"/>
        <v>10.633333333333333</v>
      </c>
      <c r="H81" s="64" t="s">
        <v>2702</v>
      </c>
      <c r="I81" s="63" t="s">
        <v>711</v>
      </c>
      <c r="J81" s="63" t="s">
        <v>716</v>
      </c>
      <c r="K81" s="66">
        <v>4301945431</v>
      </c>
      <c r="L81" s="124" t="s">
        <v>1148</v>
      </c>
      <c r="M81" s="67">
        <v>1</v>
      </c>
      <c r="N81" s="65" t="s">
        <v>27</v>
      </c>
      <c r="O81" s="124" t="s">
        <v>26</v>
      </c>
      <c r="P81" s="79"/>
    </row>
    <row r="82" spans="1:16" s="7" customFormat="1" ht="24.75" customHeight="1" outlineLevel="1" x14ac:dyDescent="0.25">
      <c r="A82" s="144">
        <v>35</v>
      </c>
      <c r="B82" s="64" t="s">
        <v>2676</v>
      </c>
      <c r="C82" s="65" t="s">
        <v>31</v>
      </c>
      <c r="D82" s="63" t="s">
        <v>2680</v>
      </c>
      <c r="E82" s="145">
        <v>43085</v>
      </c>
      <c r="F82" s="145">
        <v>43404</v>
      </c>
      <c r="G82" s="160">
        <f t="shared" si="3"/>
        <v>10.633333333333333</v>
      </c>
      <c r="H82" s="119" t="s">
        <v>2702</v>
      </c>
      <c r="I82" s="63" t="s">
        <v>711</v>
      </c>
      <c r="J82" s="63" t="s">
        <v>732</v>
      </c>
      <c r="K82" s="66">
        <v>4301945431</v>
      </c>
      <c r="L82" s="124" t="s">
        <v>1148</v>
      </c>
      <c r="M82" s="67">
        <v>1</v>
      </c>
      <c r="N82" s="65" t="s">
        <v>27</v>
      </c>
      <c r="O82" s="124" t="s">
        <v>26</v>
      </c>
      <c r="P82" s="79"/>
    </row>
    <row r="83" spans="1:16" s="7" customFormat="1" ht="24.75" customHeight="1" outlineLevel="1" x14ac:dyDescent="0.25">
      <c r="A83" s="144">
        <v>36</v>
      </c>
      <c r="B83" s="64" t="s">
        <v>2676</v>
      </c>
      <c r="C83" s="65" t="s">
        <v>31</v>
      </c>
      <c r="D83" s="63" t="s">
        <v>2685</v>
      </c>
      <c r="E83" s="145">
        <v>43402</v>
      </c>
      <c r="F83" s="145">
        <v>43448</v>
      </c>
      <c r="G83" s="160">
        <f t="shared" si="3"/>
        <v>1.5333333333333334</v>
      </c>
      <c r="H83" s="64" t="s">
        <v>2706</v>
      </c>
      <c r="I83" s="63" t="s">
        <v>711</v>
      </c>
      <c r="J83" s="63" t="s">
        <v>714</v>
      </c>
      <c r="K83" s="66">
        <v>149265485</v>
      </c>
      <c r="L83" s="124" t="s">
        <v>1148</v>
      </c>
      <c r="M83" s="67">
        <v>1</v>
      </c>
      <c r="N83" s="65" t="s">
        <v>27</v>
      </c>
      <c r="O83" s="124" t="s">
        <v>1148</v>
      </c>
      <c r="P83" s="79"/>
    </row>
    <row r="84" spans="1:16" s="7" customFormat="1" ht="24.75" customHeight="1" outlineLevel="1" x14ac:dyDescent="0.25">
      <c r="A84" s="144">
        <v>37</v>
      </c>
      <c r="B84" s="64" t="s">
        <v>2676</v>
      </c>
      <c r="C84" s="65" t="s">
        <v>31</v>
      </c>
      <c r="D84" s="63" t="s">
        <v>2685</v>
      </c>
      <c r="E84" s="145">
        <v>43402</v>
      </c>
      <c r="F84" s="145">
        <v>43448</v>
      </c>
      <c r="G84" s="160">
        <f t="shared" si="3"/>
        <v>1.5333333333333334</v>
      </c>
      <c r="H84" s="64" t="s">
        <v>2706</v>
      </c>
      <c r="I84" s="63" t="s">
        <v>711</v>
      </c>
      <c r="J84" s="63" t="s">
        <v>723</v>
      </c>
      <c r="K84" s="66">
        <v>149265485</v>
      </c>
      <c r="L84" s="124" t="s">
        <v>1148</v>
      </c>
      <c r="M84" s="67">
        <v>1</v>
      </c>
      <c r="N84" s="65" t="s">
        <v>27</v>
      </c>
      <c r="O84" s="124" t="s">
        <v>1148</v>
      </c>
      <c r="P84" s="79"/>
    </row>
    <row r="85" spans="1:16" s="7" customFormat="1" ht="24.75" customHeight="1" outlineLevel="1" x14ac:dyDescent="0.25">
      <c r="A85" s="144">
        <v>38</v>
      </c>
      <c r="B85" s="64" t="s">
        <v>2676</v>
      </c>
      <c r="C85" s="65" t="s">
        <v>31</v>
      </c>
      <c r="D85" s="63" t="s">
        <v>2686</v>
      </c>
      <c r="E85" s="145">
        <v>43405</v>
      </c>
      <c r="F85" s="145">
        <v>43448</v>
      </c>
      <c r="G85" s="160">
        <f t="shared" si="3"/>
        <v>1.4333333333333333</v>
      </c>
      <c r="H85" s="64" t="s">
        <v>2707</v>
      </c>
      <c r="I85" s="63" t="s">
        <v>711</v>
      </c>
      <c r="J85" s="63" t="s">
        <v>729</v>
      </c>
      <c r="K85" s="66">
        <v>540287874</v>
      </c>
      <c r="L85" s="124" t="s">
        <v>1148</v>
      </c>
      <c r="M85" s="67">
        <v>1</v>
      </c>
      <c r="N85" s="65" t="s">
        <v>27</v>
      </c>
      <c r="O85" s="124" t="s">
        <v>1148</v>
      </c>
      <c r="P85" s="79"/>
    </row>
    <row r="86" spans="1:16" s="7" customFormat="1" ht="24.75" customHeight="1" outlineLevel="1" x14ac:dyDescent="0.25">
      <c r="A86" s="144">
        <v>39</v>
      </c>
      <c r="B86" s="64" t="s">
        <v>2676</v>
      </c>
      <c r="C86" s="65" t="s">
        <v>31</v>
      </c>
      <c r="D86" s="63" t="s">
        <v>2686</v>
      </c>
      <c r="E86" s="145">
        <v>43405</v>
      </c>
      <c r="F86" s="145">
        <v>43448</v>
      </c>
      <c r="G86" s="160">
        <f t="shared" si="3"/>
        <v>1.4333333333333333</v>
      </c>
      <c r="H86" s="64" t="s">
        <v>2707</v>
      </c>
      <c r="I86" s="63" t="s">
        <v>711</v>
      </c>
      <c r="J86" s="63" t="s">
        <v>716</v>
      </c>
      <c r="K86" s="66">
        <v>540287874</v>
      </c>
      <c r="L86" s="65" t="s">
        <v>1148</v>
      </c>
      <c r="M86" s="67">
        <v>1</v>
      </c>
      <c r="N86" s="65" t="s">
        <v>27</v>
      </c>
      <c r="O86" s="124" t="s">
        <v>1148</v>
      </c>
      <c r="P86" s="79"/>
    </row>
    <row r="87" spans="1:16" s="7" customFormat="1" ht="24.75" customHeight="1" outlineLevel="1" x14ac:dyDescent="0.25">
      <c r="A87" s="144">
        <v>40</v>
      </c>
      <c r="B87" s="64" t="s">
        <v>2676</v>
      </c>
      <c r="C87" s="65" t="s">
        <v>31</v>
      </c>
      <c r="D87" s="63" t="s">
        <v>2686</v>
      </c>
      <c r="E87" s="145">
        <v>43405</v>
      </c>
      <c r="F87" s="145">
        <v>43448</v>
      </c>
      <c r="G87" s="160">
        <f t="shared" si="3"/>
        <v>1.4333333333333333</v>
      </c>
      <c r="H87" s="64" t="s">
        <v>2707</v>
      </c>
      <c r="I87" s="63" t="s">
        <v>711</v>
      </c>
      <c r="J87" s="63" t="s">
        <v>732</v>
      </c>
      <c r="K87" s="66">
        <v>540287874</v>
      </c>
      <c r="L87" s="65" t="s">
        <v>1148</v>
      </c>
      <c r="M87" s="67">
        <v>1</v>
      </c>
      <c r="N87" s="65" t="s">
        <v>27</v>
      </c>
      <c r="O87" s="124" t="s">
        <v>1148</v>
      </c>
      <c r="P87" s="79"/>
    </row>
    <row r="88" spans="1:16" s="7" customFormat="1" ht="24.75" customHeight="1" outlineLevel="1" x14ac:dyDescent="0.25">
      <c r="A88" s="144">
        <v>41</v>
      </c>
      <c r="B88" s="64" t="s">
        <v>2676</v>
      </c>
      <c r="C88" s="65" t="s">
        <v>31</v>
      </c>
      <c r="D88" s="63" t="s">
        <v>2682</v>
      </c>
      <c r="E88" s="145">
        <v>43484</v>
      </c>
      <c r="F88" s="145">
        <v>43822</v>
      </c>
      <c r="G88" s="160">
        <f t="shared" si="3"/>
        <v>11.266666666666667</v>
      </c>
      <c r="H88" s="64" t="s">
        <v>2706</v>
      </c>
      <c r="I88" s="63" t="s">
        <v>711</v>
      </c>
      <c r="J88" s="63" t="s">
        <v>714</v>
      </c>
      <c r="K88" s="66">
        <v>1404820410</v>
      </c>
      <c r="L88" s="65" t="s">
        <v>1148</v>
      </c>
      <c r="M88" s="67">
        <v>1</v>
      </c>
      <c r="N88" s="65" t="s">
        <v>27</v>
      </c>
      <c r="O88" s="124" t="s">
        <v>1148</v>
      </c>
      <c r="P88" s="79"/>
    </row>
    <row r="89" spans="1:16" s="7" customFormat="1" ht="24.75" customHeight="1" outlineLevel="1" x14ac:dyDescent="0.25">
      <c r="A89" s="144">
        <v>42</v>
      </c>
      <c r="B89" s="64" t="s">
        <v>2676</v>
      </c>
      <c r="C89" s="65" t="s">
        <v>31</v>
      </c>
      <c r="D89" s="63" t="s">
        <v>2682</v>
      </c>
      <c r="E89" s="145">
        <v>43484</v>
      </c>
      <c r="F89" s="145">
        <v>43822</v>
      </c>
      <c r="G89" s="160">
        <f t="shared" si="3"/>
        <v>11.266666666666667</v>
      </c>
      <c r="H89" s="64" t="s">
        <v>2706</v>
      </c>
      <c r="I89" s="63" t="s">
        <v>711</v>
      </c>
      <c r="J89" s="63" t="s">
        <v>723</v>
      </c>
      <c r="K89" s="66">
        <v>1404820410</v>
      </c>
      <c r="L89" s="65" t="s">
        <v>1148</v>
      </c>
      <c r="M89" s="67">
        <v>1</v>
      </c>
      <c r="N89" s="65" t="s">
        <v>27</v>
      </c>
      <c r="O89" s="124" t="s">
        <v>1148</v>
      </c>
      <c r="P89" s="79"/>
    </row>
    <row r="90" spans="1:16" s="7" customFormat="1" ht="24.75" customHeight="1" outlineLevel="1" x14ac:dyDescent="0.25">
      <c r="A90" s="144">
        <v>43</v>
      </c>
      <c r="B90" s="64" t="s">
        <v>2676</v>
      </c>
      <c r="C90" s="65" t="s">
        <v>31</v>
      </c>
      <c r="D90" s="63" t="s">
        <v>2683</v>
      </c>
      <c r="E90" s="145">
        <v>43486</v>
      </c>
      <c r="F90" s="145">
        <v>43822</v>
      </c>
      <c r="G90" s="160">
        <f t="shared" si="3"/>
        <v>11.2</v>
      </c>
      <c r="H90" s="64" t="s">
        <v>2704</v>
      </c>
      <c r="I90" s="63" t="s">
        <v>711</v>
      </c>
      <c r="J90" s="63" t="s">
        <v>729</v>
      </c>
      <c r="K90" s="66">
        <v>5122046163</v>
      </c>
      <c r="L90" s="65" t="s">
        <v>1148</v>
      </c>
      <c r="M90" s="67">
        <v>1</v>
      </c>
      <c r="N90" s="124" t="s">
        <v>27</v>
      </c>
      <c r="O90" s="124" t="s">
        <v>1148</v>
      </c>
      <c r="P90" s="79"/>
    </row>
    <row r="91" spans="1:16" s="7" customFormat="1" ht="24.75" customHeight="1" outlineLevel="1" x14ac:dyDescent="0.25">
      <c r="A91" s="143">
        <v>44</v>
      </c>
      <c r="B91" s="122" t="s">
        <v>2676</v>
      </c>
      <c r="C91" s="124" t="s">
        <v>31</v>
      </c>
      <c r="D91" s="121" t="s">
        <v>2683</v>
      </c>
      <c r="E91" s="145">
        <v>43486</v>
      </c>
      <c r="F91" s="145">
        <v>43822</v>
      </c>
      <c r="G91" s="160">
        <f t="shared" si="3"/>
        <v>11.2</v>
      </c>
      <c r="H91" s="122" t="s">
        <v>2704</v>
      </c>
      <c r="I91" s="121" t="s">
        <v>711</v>
      </c>
      <c r="J91" s="121" t="s">
        <v>716</v>
      </c>
      <c r="K91" s="123">
        <v>5122046163</v>
      </c>
      <c r="L91" s="124" t="s">
        <v>1148</v>
      </c>
      <c r="M91" s="117">
        <v>1</v>
      </c>
      <c r="N91" s="124" t="s">
        <v>27</v>
      </c>
      <c r="O91" s="124" t="s">
        <v>1148</v>
      </c>
      <c r="P91" s="79"/>
    </row>
    <row r="92" spans="1:16" s="7" customFormat="1" ht="24.75" customHeight="1" outlineLevel="1" x14ac:dyDescent="0.25">
      <c r="A92" s="143">
        <v>45</v>
      </c>
      <c r="B92" s="122" t="s">
        <v>2676</v>
      </c>
      <c r="C92" s="124" t="s">
        <v>31</v>
      </c>
      <c r="D92" s="121" t="s">
        <v>2683</v>
      </c>
      <c r="E92" s="145">
        <v>43486</v>
      </c>
      <c r="F92" s="145">
        <v>43822</v>
      </c>
      <c r="G92" s="160">
        <f t="shared" si="3"/>
        <v>11.2</v>
      </c>
      <c r="H92" s="122" t="s">
        <v>2704</v>
      </c>
      <c r="I92" s="121" t="s">
        <v>711</v>
      </c>
      <c r="J92" s="121" t="s">
        <v>732</v>
      </c>
      <c r="K92" s="123">
        <v>5122046163</v>
      </c>
      <c r="L92" s="124" t="s">
        <v>1148</v>
      </c>
      <c r="M92" s="117">
        <v>1</v>
      </c>
      <c r="N92" s="124" t="s">
        <v>27</v>
      </c>
      <c r="O92" s="124" t="s">
        <v>1148</v>
      </c>
      <c r="P92" s="79"/>
    </row>
    <row r="93" spans="1:16" s="7" customFormat="1" ht="24.75" customHeight="1" outlineLevel="1" x14ac:dyDescent="0.25">
      <c r="A93" s="143">
        <v>46</v>
      </c>
      <c r="B93" s="122" t="s">
        <v>2676</v>
      </c>
      <c r="C93" s="124" t="s">
        <v>31</v>
      </c>
      <c r="D93" s="121" t="s">
        <v>2684</v>
      </c>
      <c r="E93" s="145">
        <v>43564</v>
      </c>
      <c r="F93" s="145">
        <v>43814</v>
      </c>
      <c r="G93" s="160">
        <f t="shared" si="3"/>
        <v>8.3333333333333339</v>
      </c>
      <c r="H93" s="122" t="s">
        <v>2705</v>
      </c>
      <c r="I93" s="121" t="s">
        <v>711</v>
      </c>
      <c r="J93" s="121" t="s">
        <v>732</v>
      </c>
      <c r="K93" s="123">
        <v>75351200</v>
      </c>
      <c r="L93" s="124" t="s">
        <v>1148</v>
      </c>
      <c r="M93" s="117">
        <v>1</v>
      </c>
      <c r="N93" s="124" t="s">
        <v>27</v>
      </c>
      <c r="O93" s="124" t="s">
        <v>1148</v>
      </c>
      <c r="P93" s="79"/>
    </row>
    <row r="94" spans="1:16" s="7" customFormat="1" ht="24.75" customHeight="1" outlineLevel="1" x14ac:dyDescent="0.25">
      <c r="A94" s="143">
        <v>47</v>
      </c>
      <c r="B94" s="122" t="s">
        <v>2676</v>
      </c>
      <c r="C94" s="124" t="s">
        <v>31</v>
      </c>
      <c r="D94" s="121" t="s">
        <v>2715</v>
      </c>
      <c r="E94" s="145">
        <v>43922</v>
      </c>
      <c r="F94" s="145">
        <v>44165</v>
      </c>
      <c r="G94" s="160">
        <f t="shared" si="3"/>
        <v>8.1</v>
      </c>
      <c r="H94" s="122" t="s">
        <v>2717</v>
      </c>
      <c r="I94" s="121" t="s">
        <v>711</v>
      </c>
      <c r="J94" s="121" t="s">
        <v>719</v>
      </c>
      <c r="K94" s="123">
        <v>4046773395</v>
      </c>
      <c r="L94" s="124" t="s">
        <v>1148</v>
      </c>
      <c r="M94" s="117">
        <v>1</v>
      </c>
      <c r="N94" s="124" t="s">
        <v>2634</v>
      </c>
      <c r="O94" s="124" t="s">
        <v>1148</v>
      </c>
      <c r="P94" s="79"/>
    </row>
    <row r="95" spans="1:16" s="7" customFormat="1" ht="24.75" customHeight="1" outlineLevel="1" x14ac:dyDescent="0.25">
      <c r="A95" s="144">
        <v>48</v>
      </c>
      <c r="B95" s="122" t="s">
        <v>2676</v>
      </c>
      <c r="C95" s="124" t="s">
        <v>31</v>
      </c>
      <c r="D95" s="121" t="s">
        <v>2713</v>
      </c>
      <c r="E95" s="145">
        <v>43922</v>
      </c>
      <c r="F95" s="145">
        <v>44165</v>
      </c>
      <c r="G95" s="160">
        <f t="shared" si="3"/>
        <v>8.1</v>
      </c>
      <c r="H95" s="119" t="s">
        <v>2716</v>
      </c>
      <c r="I95" s="121" t="s">
        <v>711</v>
      </c>
      <c r="J95" s="121" t="s">
        <v>721</v>
      </c>
      <c r="K95" s="123">
        <v>1091612333</v>
      </c>
      <c r="L95" s="124" t="s">
        <v>1148</v>
      </c>
      <c r="M95" s="117">
        <v>1</v>
      </c>
      <c r="N95" s="124" t="s">
        <v>2634</v>
      </c>
      <c r="O95" s="124" t="s">
        <v>1148</v>
      </c>
      <c r="P95" s="79"/>
    </row>
    <row r="96" spans="1:16" s="7" customFormat="1" ht="24.75" customHeight="1" outlineLevel="1" x14ac:dyDescent="0.25">
      <c r="A96" s="144">
        <v>49</v>
      </c>
      <c r="B96" s="122" t="s">
        <v>2676</v>
      </c>
      <c r="C96" s="124" t="s">
        <v>31</v>
      </c>
      <c r="D96" s="121" t="s">
        <v>2714</v>
      </c>
      <c r="E96" s="145">
        <v>43922</v>
      </c>
      <c r="F96" s="145">
        <v>44165</v>
      </c>
      <c r="G96" s="160">
        <f t="shared" si="3"/>
        <v>8.1</v>
      </c>
      <c r="H96" s="119" t="s">
        <v>2718</v>
      </c>
      <c r="I96" s="121" t="s">
        <v>711</v>
      </c>
      <c r="J96" s="121" t="s">
        <v>739</v>
      </c>
      <c r="K96" s="123">
        <v>756097587</v>
      </c>
      <c r="L96" s="124" t="s">
        <v>1148</v>
      </c>
      <c r="M96" s="117">
        <v>1</v>
      </c>
      <c r="N96" s="124" t="s">
        <v>2634</v>
      </c>
      <c r="O96" s="124" t="s">
        <v>1148</v>
      </c>
      <c r="P96" s="79"/>
    </row>
    <row r="97" spans="1:16" s="7" customFormat="1" ht="24.75" customHeight="1" outlineLevel="1" x14ac:dyDescent="0.25">
      <c r="A97" s="144">
        <v>50</v>
      </c>
      <c r="B97" s="122" t="s">
        <v>2676</v>
      </c>
      <c r="C97" s="124" t="s">
        <v>31</v>
      </c>
      <c r="D97" s="121" t="s">
        <v>2714</v>
      </c>
      <c r="E97" s="145">
        <v>43922</v>
      </c>
      <c r="F97" s="145">
        <v>44165</v>
      </c>
      <c r="G97" s="160">
        <f t="shared" si="3"/>
        <v>8.1</v>
      </c>
      <c r="H97" s="119" t="s">
        <v>2718</v>
      </c>
      <c r="I97" s="121" t="s">
        <v>711</v>
      </c>
      <c r="J97" s="121" t="s">
        <v>728</v>
      </c>
      <c r="K97" s="123">
        <v>756097587</v>
      </c>
      <c r="L97" s="124" t="s">
        <v>1148</v>
      </c>
      <c r="M97" s="117">
        <v>1</v>
      </c>
      <c r="N97" s="124" t="s">
        <v>2634</v>
      </c>
      <c r="O97" s="124" t="s">
        <v>1148</v>
      </c>
      <c r="P97" s="79"/>
    </row>
    <row r="98" spans="1:16" s="7" customFormat="1" ht="24.75" customHeight="1" outlineLevel="1" x14ac:dyDescent="0.25">
      <c r="A98" s="144">
        <v>51</v>
      </c>
      <c r="B98" s="122" t="s">
        <v>2676</v>
      </c>
      <c r="C98" s="124" t="s">
        <v>31</v>
      </c>
      <c r="D98" s="121" t="s">
        <v>2719</v>
      </c>
      <c r="E98" s="145">
        <v>44110</v>
      </c>
      <c r="F98" s="145">
        <v>44185</v>
      </c>
      <c r="G98" s="160">
        <f t="shared" si="3"/>
        <v>2.5</v>
      </c>
      <c r="H98" s="119" t="s">
        <v>2734</v>
      </c>
      <c r="I98" s="121" t="s">
        <v>711</v>
      </c>
      <c r="J98" s="121" t="s">
        <v>732</v>
      </c>
      <c r="K98" s="123">
        <v>35368400</v>
      </c>
      <c r="L98" s="124" t="s">
        <v>1148</v>
      </c>
      <c r="M98" s="117">
        <v>1</v>
      </c>
      <c r="N98" s="124" t="s">
        <v>2634</v>
      </c>
      <c r="O98" s="124" t="s">
        <v>1148</v>
      </c>
      <c r="P98" s="79"/>
    </row>
    <row r="99" spans="1:16" s="7" customFormat="1" ht="24.75" customHeight="1" outlineLevel="1" x14ac:dyDescent="0.25">
      <c r="A99" s="144">
        <v>52</v>
      </c>
      <c r="B99" s="122" t="s">
        <v>2676</v>
      </c>
      <c r="C99" s="124" t="s">
        <v>31</v>
      </c>
      <c r="D99" s="121" t="s">
        <v>2721</v>
      </c>
      <c r="E99" s="145">
        <v>43885</v>
      </c>
      <c r="F99" s="145">
        <v>44196</v>
      </c>
      <c r="G99" s="160">
        <f t="shared" si="3"/>
        <v>10.366666666666667</v>
      </c>
      <c r="H99" s="119" t="s">
        <v>2724</v>
      </c>
      <c r="I99" s="121" t="s">
        <v>711</v>
      </c>
      <c r="J99" s="121" t="s">
        <v>740</v>
      </c>
      <c r="K99" s="123">
        <v>2115175829</v>
      </c>
      <c r="L99" s="124" t="s">
        <v>1148</v>
      </c>
      <c r="M99" s="117">
        <v>1</v>
      </c>
      <c r="N99" s="124" t="s">
        <v>2634</v>
      </c>
      <c r="O99" s="124" t="s">
        <v>1148</v>
      </c>
      <c r="P99" s="79"/>
    </row>
    <row r="100" spans="1:16" s="7" customFormat="1" ht="24.75" customHeight="1" outlineLevel="1" x14ac:dyDescent="0.25">
      <c r="A100" s="144">
        <v>53</v>
      </c>
      <c r="B100" s="122" t="s">
        <v>2676</v>
      </c>
      <c r="C100" s="124" t="s">
        <v>31</v>
      </c>
      <c r="D100" s="121" t="s">
        <v>2722</v>
      </c>
      <c r="E100" s="145">
        <v>43885</v>
      </c>
      <c r="F100" s="145">
        <v>44196</v>
      </c>
      <c r="G100" s="160">
        <f t="shared" si="3"/>
        <v>10.366666666666667</v>
      </c>
      <c r="H100" s="122" t="s">
        <v>2725</v>
      </c>
      <c r="I100" s="121" t="s">
        <v>711</v>
      </c>
      <c r="J100" s="121" t="s">
        <v>723</v>
      </c>
      <c r="K100" s="123">
        <v>2714012396</v>
      </c>
      <c r="L100" s="124" t="s">
        <v>1148</v>
      </c>
      <c r="M100" s="117">
        <v>1</v>
      </c>
      <c r="N100" s="124" t="s">
        <v>2634</v>
      </c>
      <c r="O100" s="124" t="s">
        <v>1148</v>
      </c>
      <c r="P100" s="79"/>
    </row>
    <row r="101" spans="1:16" s="7" customFormat="1" ht="24.75" customHeight="1" outlineLevel="1" x14ac:dyDescent="0.25">
      <c r="A101" s="144">
        <v>54</v>
      </c>
      <c r="B101" s="122" t="s">
        <v>2676</v>
      </c>
      <c r="C101" s="124" t="s">
        <v>31</v>
      </c>
      <c r="D101" s="121" t="s">
        <v>2723</v>
      </c>
      <c r="E101" s="145">
        <v>43885</v>
      </c>
      <c r="F101" s="145">
        <v>44196</v>
      </c>
      <c r="G101" s="160">
        <f t="shared" si="3"/>
        <v>10.366666666666667</v>
      </c>
      <c r="H101" s="122" t="s">
        <v>2726</v>
      </c>
      <c r="I101" s="121" t="s">
        <v>711</v>
      </c>
      <c r="J101" s="121" t="s">
        <v>720</v>
      </c>
      <c r="K101" s="123">
        <v>1783534854</v>
      </c>
      <c r="L101" s="124" t="s">
        <v>1148</v>
      </c>
      <c r="M101" s="117">
        <v>1</v>
      </c>
      <c r="N101" s="124" t="s">
        <v>2634</v>
      </c>
      <c r="O101" s="124" t="s">
        <v>1148</v>
      </c>
      <c r="P101" s="79"/>
    </row>
    <row r="102" spans="1:16" s="7" customFormat="1" ht="24.75" customHeight="1" outlineLevel="1" x14ac:dyDescent="0.25">
      <c r="A102" s="144">
        <v>55</v>
      </c>
      <c r="B102" s="122" t="s">
        <v>2676</v>
      </c>
      <c r="C102" s="124" t="s">
        <v>31</v>
      </c>
      <c r="D102" s="121" t="s">
        <v>2720</v>
      </c>
      <c r="E102" s="145">
        <v>43889</v>
      </c>
      <c r="F102" s="145">
        <v>44196</v>
      </c>
      <c r="G102" s="160">
        <f t="shared" si="3"/>
        <v>10.233333333333333</v>
      </c>
      <c r="H102" s="122" t="s">
        <v>2735</v>
      </c>
      <c r="I102" s="121" t="s">
        <v>711</v>
      </c>
      <c r="J102" s="121" t="s">
        <v>716</v>
      </c>
      <c r="K102" s="123">
        <v>6122422506</v>
      </c>
      <c r="L102" s="124" t="s">
        <v>1148</v>
      </c>
      <c r="M102" s="117">
        <v>1</v>
      </c>
      <c r="N102" s="124" t="s">
        <v>2634</v>
      </c>
      <c r="O102" s="124" t="s">
        <v>1148</v>
      </c>
      <c r="P102" s="79"/>
    </row>
    <row r="103" spans="1:16" s="7" customFormat="1" ht="24.75" customHeight="1" outlineLevel="1" x14ac:dyDescent="0.25">
      <c r="A103" s="144">
        <v>56</v>
      </c>
      <c r="B103" s="122" t="s">
        <v>2676</v>
      </c>
      <c r="C103" s="124" t="s">
        <v>31</v>
      </c>
      <c r="D103" s="121" t="s">
        <v>2720</v>
      </c>
      <c r="E103" s="145">
        <v>43889</v>
      </c>
      <c r="F103" s="145">
        <v>44196</v>
      </c>
      <c r="G103" s="160">
        <f t="shared" si="3"/>
        <v>10.233333333333333</v>
      </c>
      <c r="H103" s="122" t="s">
        <v>2735</v>
      </c>
      <c r="I103" s="121" t="s">
        <v>711</v>
      </c>
      <c r="J103" s="121" t="s">
        <v>725</v>
      </c>
      <c r="K103" s="123">
        <v>6122422506</v>
      </c>
      <c r="L103" s="124" t="s">
        <v>1148</v>
      </c>
      <c r="M103" s="117">
        <v>1</v>
      </c>
      <c r="N103" s="124" t="s">
        <v>2634</v>
      </c>
      <c r="O103" s="124" t="s">
        <v>1148</v>
      </c>
      <c r="P103" s="79"/>
    </row>
    <row r="104" spans="1:16" s="7" customFormat="1" ht="24.75" customHeight="1" outlineLevel="1" x14ac:dyDescent="0.25">
      <c r="A104" s="144">
        <v>57</v>
      </c>
      <c r="B104" s="122" t="s">
        <v>2676</v>
      </c>
      <c r="C104" s="124" t="s">
        <v>31</v>
      </c>
      <c r="D104" s="121" t="s">
        <v>2720</v>
      </c>
      <c r="E104" s="145">
        <v>43889</v>
      </c>
      <c r="F104" s="145">
        <v>44196</v>
      </c>
      <c r="G104" s="160">
        <f t="shared" si="3"/>
        <v>10.233333333333333</v>
      </c>
      <c r="H104" s="122" t="s">
        <v>2735</v>
      </c>
      <c r="I104" s="121" t="s">
        <v>711</v>
      </c>
      <c r="J104" s="121" t="s">
        <v>732</v>
      </c>
      <c r="K104" s="123">
        <v>6122422506</v>
      </c>
      <c r="L104" s="124" t="s">
        <v>1148</v>
      </c>
      <c r="M104" s="117">
        <v>1</v>
      </c>
      <c r="N104" s="124" t="s">
        <v>2634</v>
      </c>
      <c r="O104" s="124" t="s">
        <v>1148</v>
      </c>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c r="E114" s="145"/>
      <c r="F114" s="145"/>
      <c r="G114" s="160" t="str">
        <f t="shared" ref="G114:G120" si="4">IF(AND(E114&lt;&gt;"",F114&lt;&gt;""),((F114-E114)/30),"")</f>
        <v/>
      </c>
      <c r="H114" s="119"/>
      <c r="I114" s="121"/>
      <c r="J114" s="121"/>
      <c r="K114" s="68"/>
      <c r="L114" s="100" t="str">
        <f>+IF(AND(K114&gt;0,O114="Ejecución"),(K114/877802)*Tabla28[[#This Row],[% participación]],IF(AND(K114&gt;0,O114&lt;&gt;"Ejecución"),"-",""))</f>
        <v/>
      </c>
      <c r="M114" s="124"/>
      <c r="N114" s="173"/>
      <c r="O114" s="162" t="s">
        <v>1150</v>
      </c>
      <c r="P114" s="78"/>
    </row>
    <row r="115" spans="1:16" s="6" customFormat="1" ht="24.75" customHeight="1" x14ac:dyDescent="0.25">
      <c r="A115" s="143">
        <v>2</v>
      </c>
      <c r="B115" s="161" t="s">
        <v>2665</v>
      </c>
      <c r="C115" s="163" t="s">
        <v>31</v>
      </c>
      <c r="D115" s="121"/>
      <c r="E115" s="145"/>
      <c r="F115" s="145"/>
      <c r="G115" s="160" t="str">
        <f t="shared" si="4"/>
        <v/>
      </c>
      <c r="H115" s="64"/>
      <c r="I115" s="63"/>
      <c r="J115" s="63"/>
      <c r="K115" s="68"/>
      <c r="L115" s="100" t="str">
        <f>+IF(AND(K115&gt;0,O115="Ejecución"),(K115/877802)*Tabla28[[#This Row],[% participación]],IF(AND(K115&gt;0,O115&lt;&gt;"Ejecución"),"-",""))</f>
        <v/>
      </c>
      <c r="M115" s="124"/>
      <c r="N115" s="173"/>
      <c r="O115" s="162" t="s">
        <v>1150</v>
      </c>
      <c r="P115" s="78"/>
    </row>
    <row r="116" spans="1:16" s="6" customFormat="1" ht="24.75" customHeight="1" x14ac:dyDescent="0.25">
      <c r="A116" s="143">
        <v>3</v>
      </c>
      <c r="B116" s="161" t="s">
        <v>2665</v>
      </c>
      <c r="C116" s="163" t="s">
        <v>31</v>
      </c>
      <c r="D116" s="121"/>
      <c r="E116" s="145"/>
      <c r="F116" s="145"/>
      <c r="G116" s="160" t="str">
        <f t="shared" si="4"/>
        <v/>
      </c>
      <c r="H116" s="64"/>
      <c r="I116" s="63"/>
      <c r="J116" s="63"/>
      <c r="K116" s="68"/>
      <c r="L116" s="100" t="str">
        <f>+IF(AND(K116&gt;0,O116="Ejecución"),(K116/877802)*Tabla28[[#This Row],[% participación]],IF(AND(K116&gt;0,O116&lt;&gt;"Ejecución"),"-",""))</f>
        <v/>
      </c>
      <c r="M116" s="124"/>
      <c r="N116" s="173"/>
      <c r="O116" s="162" t="s">
        <v>1150</v>
      </c>
      <c r="P116" s="78"/>
    </row>
    <row r="117" spans="1:16" s="6" customFormat="1" ht="24.75" customHeight="1" outlineLevel="1" x14ac:dyDescent="0.25">
      <c r="A117" s="143">
        <v>4</v>
      </c>
      <c r="B117" s="161" t="s">
        <v>2665</v>
      </c>
      <c r="C117" s="163" t="s">
        <v>31</v>
      </c>
      <c r="D117" s="121"/>
      <c r="E117" s="145"/>
      <c r="F117" s="145"/>
      <c r="G117" s="160" t="str">
        <f t="shared" si="4"/>
        <v/>
      </c>
      <c r="H117" s="64"/>
      <c r="I117" s="63"/>
      <c r="J117" s="63"/>
      <c r="K117" s="68"/>
      <c r="L117" s="100" t="str">
        <f>+IF(AND(K117&gt;0,O117="Ejecución"),(K117/877802)*Tabla28[[#This Row],[% participación]],IF(AND(K117&gt;0,O117&lt;&gt;"Ejecución"),"-",""))</f>
        <v/>
      </c>
      <c r="M117" s="124"/>
      <c r="N117" s="173"/>
      <c r="O117" s="162" t="s">
        <v>1150</v>
      </c>
      <c r="P117" s="78"/>
    </row>
    <row r="118" spans="1:16" s="7" customFormat="1" ht="24.75" customHeight="1" outlineLevel="1" x14ac:dyDescent="0.25">
      <c r="A118" s="144">
        <v>5</v>
      </c>
      <c r="B118" s="161" t="s">
        <v>2665</v>
      </c>
      <c r="C118" s="163" t="s">
        <v>31</v>
      </c>
      <c r="D118" s="121"/>
      <c r="E118" s="145"/>
      <c r="F118" s="145"/>
      <c r="G118" s="160" t="str">
        <f t="shared" si="4"/>
        <v/>
      </c>
      <c r="H118" s="64"/>
      <c r="I118" s="63"/>
      <c r="J118" s="63"/>
      <c r="K118" s="68"/>
      <c r="L118" s="100" t="str">
        <f>+IF(AND(K118&gt;0,O118="Ejecución"),(K118/877802)*Tabla28[[#This Row],[% participación]],IF(AND(K118&gt;0,O118&lt;&gt;"Ejecución"),"-",""))</f>
        <v/>
      </c>
      <c r="M118" s="124"/>
      <c r="N118" s="173"/>
      <c r="O118" s="162" t="s">
        <v>1150</v>
      </c>
      <c r="P118" s="79"/>
    </row>
    <row r="119" spans="1:16" s="7" customFormat="1" ht="24.75" customHeight="1" outlineLevel="1" x14ac:dyDescent="0.25">
      <c r="A119" s="144">
        <v>6</v>
      </c>
      <c r="B119" s="161" t="s">
        <v>2665</v>
      </c>
      <c r="C119" s="163" t="s">
        <v>31</v>
      </c>
      <c r="D119" s="121"/>
      <c r="E119" s="145"/>
      <c r="F119" s="145"/>
      <c r="G119" s="160" t="str">
        <f t="shared" si="4"/>
        <v/>
      </c>
      <c r="H119" s="64"/>
      <c r="I119" s="63"/>
      <c r="J119" s="63"/>
      <c r="K119" s="68"/>
      <c r="L119" s="100" t="str">
        <f>+IF(AND(K119&gt;0,O119="Ejecución"),(K119/877802)*Tabla28[[#This Row],[% participación]],IF(AND(K119&gt;0,O119&lt;&gt;"Ejecución"),"-",""))</f>
        <v/>
      </c>
      <c r="M119" s="124"/>
      <c r="N119" s="173"/>
      <c r="O119" s="162" t="s">
        <v>1150</v>
      </c>
      <c r="P119" s="79"/>
    </row>
    <row r="120" spans="1:16" s="7" customFormat="1" ht="24.75" customHeight="1" outlineLevel="1" x14ac:dyDescent="0.25">
      <c r="A120" s="144">
        <v>7</v>
      </c>
      <c r="B120" s="161" t="s">
        <v>2665</v>
      </c>
      <c r="C120" s="163" t="s">
        <v>31</v>
      </c>
      <c r="D120" s="63"/>
      <c r="E120" s="145"/>
      <c r="F120" s="145"/>
      <c r="G120" s="160" t="str">
        <f t="shared" si="4"/>
        <v/>
      </c>
      <c r="H120" s="64"/>
      <c r="I120" s="63"/>
      <c r="J120" s="63"/>
      <c r="K120" s="68"/>
      <c r="L120" s="100" t="str">
        <f>+IF(AND(K120&gt;0,O120="Ejecución"),(K120/877802)*Tabla28[[#This Row],[% participación]],IF(AND(K120&gt;0,O120&lt;&gt;"Ejecución"),"-",""))</f>
        <v/>
      </c>
      <c r="M120" s="124"/>
      <c r="N120" s="173"/>
      <c r="O120" s="162" t="s">
        <v>1150</v>
      </c>
      <c r="P120" s="79"/>
    </row>
    <row r="121" spans="1:16" s="7" customFormat="1" ht="24.75" customHeight="1" outlineLevel="1" x14ac:dyDescent="0.25">
      <c r="A121" s="144">
        <v>8</v>
      </c>
      <c r="B121" s="161" t="s">
        <v>2665</v>
      </c>
      <c r="C121" s="163" t="s">
        <v>31</v>
      </c>
      <c r="D121" s="63"/>
      <c r="E121" s="145"/>
      <c r="F121" s="145"/>
      <c r="G121" s="160" t="str">
        <f t="shared" ref="G121:G159" si="5">IF(AND(E121&lt;&gt;"",F121&lt;&gt;""),((F121-E121)/30),"")</f>
        <v/>
      </c>
      <c r="H121" s="102"/>
      <c r="I121" s="63"/>
      <c r="J121" s="63"/>
      <c r="K121" s="68"/>
      <c r="L121" s="100" t="str">
        <f>+IF(AND(K121&gt;0,O121="Ejecución"),(K121/877802)*Tabla28[[#This Row],[% participación]],IF(AND(K121&gt;0,O121&lt;&gt;"Ejecución"),"-",""))</f>
        <v/>
      </c>
      <c r="M121" s="65"/>
      <c r="N121" s="173" t="str">
        <f t="shared" ref="N121:N160" si="6">+IF(M121="No",1,IF(M121="Si","Ingrese %",""))</f>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2669</v>
      </c>
      <c r="C179" s="221"/>
      <c r="D179" s="221"/>
      <c r="E179" s="171">
        <v>0.02</v>
      </c>
      <c r="F179" s="170">
        <v>0.03</v>
      </c>
      <c r="G179" s="165">
        <f>IF(F179&gt;0,SUM(E179+F179),"")</f>
        <v>0.05</v>
      </c>
      <c r="H179" s="5"/>
      <c r="I179" s="221" t="s">
        <v>2671</v>
      </c>
      <c r="J179" s="221"/>
      <c r="K179" s="221"/>
      <c r="L179" s="221"/>
      <c r="M179" s="172">
        <v>0.05</v>
      </c>
      <c r="O179" s="8"/>
      <c r="Q179" s="19"/>
      <c r="R179" s="159">
        <f>IF(M179&gt;0,SUM(L179+M179),"")</f>
        <v>0.05</v>
      </c>
      <c r="T179" s="19"/>
      <c r="U179" s="177" t="s">
        <v>1166</v>
      </c>
      <c r="V179" s="177"/>
      <c r="W179" s="177"/>
      <c r="X179" s="24">
        <v>0.02</v>
      </c>
      <c r="Y179" s="164"/>
      <c r="Z179" s="165" t="str">
        <f>IF(Y179&gt;0,SUM(E181+Y179),"")</f>
        <v/>
      </c>
      <c r="AA179" s="19"/>
      <c r="AB179" s="19"/>
    </row>
    <row r="180" spans="1:28" ht="23.45" hidden="1" x14ac:dyDescent="0.3">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45" hidden="1" x14ac:dyDescent="0.3">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45" hidden="1" x14ac:dyDescent="0.3">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0.05</v>
      </c>
      <c r="D185" s="91" t="s">
        <v>2628</v>
      </c>
      <c r="E185" s="94">
        <f>+(C185*SUM(K20:K35))</f>
        <v>80454645</v>
      </c>
      <c r="F185" s="92"/>
      <c r="G185" s="93"/>
      <c r="H185" s="88"/>
      <c r="I185" s="90" t="s">
        <v>2627</v>
      </c>
      <c r="J185" s="166">
        <f>+SUM(M179:M183)</f>
        <v>0.05</v>
      </c>
      <c r="K185" s="202" t="s">
        <v>2628</v>
      </c>
      <c r="L185" s="202"/>
      <c r="M185" s="94">
        <f>+J185*(SUM(K20:K35))</f>
        <v>80454645</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41954</v>
      </c>
      <c r="D193" s="5"/>
      <c r="E193" s="126">
        <v>3000</v>
      </c>
      <c r="F193" s="5"/>
      <c r="G193" s="5"/>
      <c r="H193" s="147" t="s">
        <v>2727</v>
      </c>
      <c r="J193" s="5"/>
      <c r="K193" s="127">
        <f>E48</f>
        <v>37712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2728</v>
      </c>
      <c r="J211" s="27" t="s">
        <v>2622</v>
      </c>
      <c r="K211" s="148" t="s">
        <v>2728</v>
      </c>
      <c r="L211" s="21"/>
      <c r="M211" s="21"/>
      <c r="N211" s="21"/>
      <c r="O211" s="8"/>
    </row>
    <row r="212" spans="1:15" x14ac:dyDescent="0.25">
      <c r="A212" s="9"/>
      <c r="B212" s="27" t="s">
        <v>2619</v>
      </c>
      <c r="C212" s="147" t="s">
        <v>2727</v>
      </c>
      <c r="D212" s="21"/>
      <c r="G212" s="27" t="s">
        <v>2621</v>
      </c>
      <c r="H212" s="148">
        <v>3144141844</v>
      </c>
      <c r="J212" s="27" t="s">
        <v>2623</v>
      </c>
      <c r="K212" s="147" t="s">
        <v>2736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paperSize="9" scale="28" orientation="landscape" r:id="rId1"/>
  <rowBreaks count="2" manualBreakCount="2">
    <brk id="107" max="16383" man="1"/>
    <brk id="186" max="14" man="1"/>
  </rowBreaks>
  <colBreaks count="1" manualBreakCount="1">
    <brk id="15" max="1048575" man="1"/>
  </colBreaks>
  <ignoredErrors>
    <ignoredError sqref="B106:B107 D123:D160 M122:M160 G114:G121 L106:L107 G123:J160 G48:G90 G122 I122:J122"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dcmitype/"/>
    <ds:schemaRef ds:uri="4fb10211-09fb-4e80-9f0b-184718d5d98c"/>
    <ds:schemaRef ds:uri="http://schemas.microsoft.com/office/2006/metadata/properties"/>
    <ds:schemaRef ds:uri="http://purl.org/dc/terms/"/>
    <ds:schemaRef ds:uri="http://schemas.openxmlformats.org/package/2006/metadata/core-properties"/>
    <ds:schemaRef ds:uri="http://schemas.microsoft.com/office/infopath/2007/PartnerControls"/>
    <ds:schemaRef ds:uri="a65d333d-5b59-4810-bc94-b80d9325abbc"/>
    <ds:schemaRef ds:uri="http://www.w3.org/XML/1998/namespace"/>
    <ds:schemaRef ds:uri="http://purl.org/dc/elements/1.1/"/>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Regina Farelo</cp:lastModifiedBy>
  <cp:lastPrinted>2020-12-29T19:49:00Z</cp:lastPrinted>
  <dcterms:created xsi:type="dcterms:W3CDTF">2020-10-14T21:57:42Z</dcterms:created>
  <dcterms:modified xsi:type="dcterms:W3CDTF">2020-12-29T19:50:10Z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