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D:\bACKUP-2019-06-10\bACKUP-2019-06-10\Desktop\Documents\DOCUMENTOS PARA CONTRATACION 2020-2022\INVITACIONES 2021 MODALIDAD Y CDI\2021-47-10001239_819002119\"/>
    </mc:Choice>
  </mc:AlternateContent>
  <xr:revisionPtr revIDLastSave="0" documentId="13_ncr:1_{22ABEF53-1825-48A5-9ECD-E663347E4480}" xr6:coauthVersionLast="44"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<sst xmlns="http://schemas.openxmlformats.org/spreadsheetml/2006/main" count="3561" uniqueCount="2795">
  <si>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</si>
  <si>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</si>
  <si>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</si>
  <si>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</si>
  <si>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</si>
  <si>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</si>
  <si>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</si>
  <si>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</si>
  <si>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</si>
  <si>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</si>
  <si>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</si>
  <si>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</si>
  <si>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</si>
  <si>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</si>
  <si>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</si>
  <si>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</si>
  <si>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</si>
  <si>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</si>
  <si>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</si>
  <si>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</si>
  <si>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</si>
  <si>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</si>
  <si>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</si>
  <si>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</si>
  <si>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</si>
  <si>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</si>
  <si>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</si>
  <si>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</si>
  <si>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</si>
  <si>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</si>
  <si>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</si>
  <si>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</si>
  <si>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</si>
  <si>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</si>
  <si>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</si>
  <si>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</si>
  <si>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</si>
  <si>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</si>
  <si>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</si>
  <si>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</si>
  <si>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</si>
  <si>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</si>
  <si>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</si>
  <si>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</si>
  <si>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</si>
  <si>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</si>
  <si>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</si>
  <si>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</si>
  <si>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</si>
  <si>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</si>
  <si>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</si>
  <si>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</si>
  <si>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</si>
  <si>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</si>
  <si>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</si>
  <si>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</si>
  <si>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</si>
  <si>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</si>
  <si>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</si>
  <si>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</si>
  <si>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</si>
  <si>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</si>
  <si>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</si>
  <si>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</si>
  <si>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</si>
  <si>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</si>
  <si>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</si>
  <si>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</si>
  <si>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</si>
  <si>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</si>
  <si>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</si>
  <si>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</si>
  <si>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</si>
  <si>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</si>
  <si>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</si>
  <si>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</si>
  <si>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</si>
  <si>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</si>
  <si>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</si>
  <si>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</si>
  <si>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</si>
  <si>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</si>
  <si>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</si>
  <si>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</si>
  <si>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</si>
  <si>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</si>
  <si>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</si>
  <si>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</si>
  <si>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</si>
  <si>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</si>
  <si>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</si>
  <si>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</si>
  <si>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</si>
  <si>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</si>
  <si>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</si>
  <si>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</si>
  <si>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</si>
  <si>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</si>
  <si>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</si>
  <si>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</si>
  <si>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</si>
  <si>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</si>
  <si>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</si>
  <si>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</si>
  <si>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</si>
  <si>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</si>
  <si>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</si>
  <si>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</si>
  <si>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</si>
  <si>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</si>
  <si>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</si>
  <si>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</si>
  <si>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</si>
  <si>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</si>
  <si>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</si>
  <si>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</si>
  <si>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</si>
  <si>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</si>
  <si>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</si>
  <si>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</si>
  <si>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</si>
  <si>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</si>
  <si>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</si>
  <si>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</si>
  <si>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</si>
  <si>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</si>
  <si>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</si>
  <si>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</si>
  <si>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</si>
  <si>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</si>
  <si>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</si>
  <si>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</si>
  <si>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</si>
  <si>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</si>
  <si>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</si>
  <si>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</si>
  <si>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</si>
  <si>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</si>
  <si>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</si>
  <si>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</si>
  <si>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</si>
  <si>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</si>
  <si>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</si>
  <si>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</si>
  <si>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</si>
  <si>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</si>
  <si>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</si>
  <si>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</si>
  <si>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</si>
  <si>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</si>
  <si>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</si>
  <si>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</si>
  <si>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</si>
  <si>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</si>
  <si>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</si>
  <si>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</si>
  <si>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</si>
  <si>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</si>
  <si>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</si>
  <si>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</si>
  <si>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</si>
  <si>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</si>
  <si>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</si>
  <si>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</si>
  <si>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</si>
  <si>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</si>
  <si>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</si>
  <si>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</si>
  <si>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</si>
  <si>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</si>
  <si>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</si>
  <si>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</si>
  <si>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</si>
  <si>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</si>
  <si>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</si>
  <si>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</si>
  <si>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</si>
  <si>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</si>
  <si>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</si>
  <si>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</si>
  <si>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</si>
  <si>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</si>
  <si>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</si>
  <si>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</si>
  <si>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</si>
  <si>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</si>
  <si>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</si>
  <si>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</si>
  <si>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</si>
  <si>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</si>
  <si>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</si>
  <si>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</si>
  <si>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</si>
  <si>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</si>
  <si>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</si>
  <si>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</si>
  <si>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</si>
  <si>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</si>
  <si>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</si>
  <si>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</si>
  <si>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</si>
  <si>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</si>
  <si>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</si>
  <si>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</si>
  <si>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</si>
  <si>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</si>
  <si>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</si>
  <si>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</si>
  <si>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</si>
  <si>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</si>
  <si>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</si>
  <si>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</si>
  <si>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</si>
  <si>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</si>
  <si>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</si>
  <si>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</si>
  <si>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</si>
  <si>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</si>
  <si>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</si>
  <si>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</si>
  <si>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</si>
  <si>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</si>
  <si>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</si>
  <si>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</si>
  <si>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</si>
  <si>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</si>
  <si>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</si>
  <si>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</si>
  <si>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</si>
  <si>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</si>
  <si>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</si>
  <si>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</si>
  <si>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</si>
  <si>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</si>
  <si>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</si>
  <si>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</si>
  <si>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</si>
  <si>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</si>
  <si>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</si>
  <si>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</si>
  <si>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</si>
  <si>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</si>
  <si>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</si>
  <si>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</si>
  <si>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</si>
  <si>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</si>
  <si>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</si>
  <si>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</si>
  <si>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</si>
  <si>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</si>
  <si>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</si>
  <si>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</si>
  <si>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</si>
  <si>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</si>
  <si>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</si>
  <si>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</si>
  <si>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</si>
  <si>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</si>
  <si>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</si>
  <si>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</si>
  <si>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</si>
  <si>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</si>
  <si>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</si>
  <si>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</si>
  <si>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</si>
  <si>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</si>
  <si>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</si>
  <si>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</si>
  <si>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</si>
  <si>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</si>
  <si>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</si>
  <si>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</si>
  <si>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</si>
  <si>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</si>
  <si>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</si>
  <si>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</si>
  <si>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</si>
  <si>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</si>
  <si>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</si>
  <si>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</si>
  <si>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</si>
  <si>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</si>
  <si>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</si>
  <si>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</si>
  <si>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</si>
  <si>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</si>
  <si>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</si>
  <si>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</si>
  <si>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</si>
  <si>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</si>
  <si>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</si>
  <si>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</si>
  <si>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</si>
  <si>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</si>
  <si>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</si>
  <si>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</si>
  <si>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</si>
  <si>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</si>
  <si>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</si>
  <si>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</si>
  <si>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</si>
  <si>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</si>
  <si>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</si>
  <si>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</si>
  <si>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</si>
  <si>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</si>
  <si>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</si>
  <si>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</si>
  <si>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</si>
  <si>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</si>
  <si>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</si>
  <si>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</si>
  <si>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</si>
  <si>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</si>
  <si>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</si>
  <si>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</si>
  <si>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</si>
  <si>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</si>
  <si>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</si>
  <si>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</si>
  <si>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</si>
  <si>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</si>
  <si>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</si>
  <si>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</si>
  <si>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</si>
  <si>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</si>
  <si>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</si>
  <si>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</si>
  <si>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</si>
  <si>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</si>
  <si>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</si>
  <si>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</si>
  <si>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</si>
  <si>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</si>
  <si>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</si>
  <si>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</si>
  <si>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</si>
  <si>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</si>
  <si>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</si>
  <si>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</si>
  <si>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</si>
  <si>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</si>
  <si>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</si>
  <si>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</si>
  <si>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</si>
  <si>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</si>
  <si>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</si>
  <si>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</si>
  <si>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</si>
  <si>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</si>
  <si>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</si>
  <si>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</si>
  <si>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</si>
  <si>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</si>
  <si>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</si>
  <si>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</si>
  <si>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</si>
  <si>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</si>
  <si>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</si>
  <si>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</si>
  <si>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</si>
  <si>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</si>
  <si>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</si>
  <si>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</si>
  <si>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</si>
  <si>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</si>
  <si>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</si>
  <si>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</si>
  <si>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</si>
  <si>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</si>
  <si>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</si>
  <si>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</si>
  <si>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</si>
  <si>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</si>
  <si>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</si>
  <si>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</si>
  <si>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</si>
  <si>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</si>
  <si>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</si>
  <si>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</si>
  <si>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</si>
  <si>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</si>
  <si>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</si>
  <si>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</si>
  <si>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</si>
  <si>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</si>
  <si>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</si>
  <si>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</si>
  <si>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</si>
  <si>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</si>
  <si>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</si>
  <si>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</si>
  <si>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</si>
  <si>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</si>
  <si>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</si>
  <si>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</si>
  <si>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</si>
  <si>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</si>
  <si>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</si>
  <si>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</si>
  <si>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</si>
  <si>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</si>
  <si>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</si>
  <si>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</si>
  <si>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</si>
  <si>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</si>
  <si>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</si>
  <si>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</si>
  <si>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</si>
  <si>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</si>
  <si>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</si>
  <si>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</si>
  <si>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</si>
  <si>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</si>
  <si>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</si>
  <si>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</si>
  <si>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</si>
  <si>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</si>
  <si>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</si>
  <si>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</si>
  <si>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</si>
  <si>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</si>
  <si>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</si>
  <si>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</si>
  <si>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</si>
  <si>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</si>
  <si>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</si>
  <si>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</si>
  <si>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</si>
  <si>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</si>
  <si>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</si>
  <si>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</si>
  <si>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</si>
  <si>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</si>
  <si>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</si>
  <si>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</si>
  <si>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</si>
  <si>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</si>
  <si>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</si>
  <si>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</si>
  <si>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</si>
  <si>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</si>
  <si>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</si>
  <si>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</si>
  <si>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</si>
  <si>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</si>
  <si>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</si>
  <si>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</si>
  <si>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</si>
  <si>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</si>
  <si>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</si>
  <si>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</si>
  <si>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</si>
  <si>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</si>
  <si>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</si>
  <si>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</si>
  <si>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</si>
  <si>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</si>
  <si>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</si>
  <si>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</si>
  <si>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</si>
  <si>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</si>
  <si>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</si>
  <si>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</si>
  <si>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</si>
  <si>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</si>
  <si>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</si>
  <si>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</si>
  <si>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</si>
  <si>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</si>
  <si>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</si>
  <si>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</si>
  <si>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</si>
  <si>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</si>
  <si>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</si>
  <si>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</si>
  <si>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</si>
  <si>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</si>
  <si>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</si>
  <si>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</si>
  <si>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</si>
  <si>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</si>
  <si>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</si>
  <si>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</si>
  <si>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</si>
  <si>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</si>
  <si>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</si>
  <si>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</si>
  <si>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</si>
  <si>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</si>
  <si>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</si>
  <si>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</si>
  <si>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</si>
  <si>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</si>
  <si>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</si>
  <si>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</si>
  <si>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</si>
  <si>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</si>
  <si>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</si>
  <si>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</si>
  <si>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</si>
  <si>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</si>
  <si>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</si>
  <si>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</si>
  <si>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</si>
  <si>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</si>
  <si>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</si>
  <si>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</si>
  <si>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</si>
  <si>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</si>
  <si>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</si>
  <si>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</si>
  <si>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</si>
  <si>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</si>
  <si>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</si>
  <si>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</si>
  <si>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</si>
  <si>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</si>
  <si>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</si>
  <si>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</si>
  <si>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</si>
  <si>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</si>
  <si>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</si>
  <si>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</si>
  <si>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</si>
  <si>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</si>
  <si>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</si>
  <si>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</si>
  <si>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</si>
  <si>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</si>
  <si>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</si>
  <si>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</si>
  <si>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</si>
  <si>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</si>
  <si>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</si>
  <si>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</si>
  <si>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</si>
  <si>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</si>
  <si>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</si>
  <si>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</si>
  <si>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</si>
  <si>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</si>
  <si>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</si>
  <si>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</si>
  <si>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</si>
  <si>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</si>
  <si>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</si>
  <si>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</si>
  <si>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</si>
  <si>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</si>
  <si>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</si>
  <si>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</si>
  <si>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</si>
  <si>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</si>
  <si>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</si>
  <si>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</si>
  <si>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</si>
  <si>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</si>
  <si>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</si>
  <si>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</si>
  <si>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</si>
  <si>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</si>
  <si>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</si>
  <si>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</si>
  <si>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</si>
  <si>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</si>
  <si>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</si>
  <si>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</si>
  <si>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</si>
  <si>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</si>
  <si>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</si>
  <si>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</si>
  <si>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</si>
  <si>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</si>
  <si>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</si>
  <si>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</si>
  <si>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</si>
  <si>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</si>
  <si>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</si>
  <si>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</si>
  <si>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</si>
  <si>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</si>
  <si>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</si>
  <si>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</si>
  <si>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</si>
  <si>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</si>
  <si>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</si>
  <si>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</si>
  <si>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</si>
  <si>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</si>
  <si>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</si>
  <si>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</si>
  <si>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</si>
  <si>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</si>
  <si>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</si>
  <si>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</si>
  <si>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</si>
  <si>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</si>
  <si>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</si>
  <si>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</si>
  <si>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</si>
  <si>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</si>
  <si>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</si>
  <si>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</si>
  <si>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</si>
  <si>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</si>
  <si>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</si>
  <si>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</si>
  <si>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</si>
  <si>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</si>
  <si>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</si>
  <si>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</si>
  <si>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</si>
  <si>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</si>
  <si>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</si>
  <si>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</si>
  <si>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</si>
  <si>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</si>
  <si>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</si>
  <si>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</si>
  <si>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</si>
  <si>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</si>
  <si>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</si>
  <si>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</si>
  <si>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</si>
  <si>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</si>
  <si>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</si>
  <si>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</si>
  <si>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</si>
  <si>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</si>
  <si>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</si>
  <si>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</si>
  <si>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</si>
  <si>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</si>
  <si>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</si>
  <si>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</si>
  <si>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</si>
  <si>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</si>
  <si>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</si>
  <si>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</si>
  <si>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</si>
  <si>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</si>
  <si>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</si>
  <si>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</si>
  <si>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</si>
  <si>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</si>
  <si>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</si>
  <si>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</si>
  <si>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</si>
  <si>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</si>
  <si>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</si>
  <si>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</si>
  <si>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</si>
  <si>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</si>
  <si>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</si>
  <si>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</si>
  <si>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</si>
  <si>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</si>
  <si>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</si>
  <si>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</si>
  <si>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</si>
  <si>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</si>
  <si>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</si>
  <si>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</si>
  <si>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</si>
  <si>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</si>
  <si>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</si>
  <si>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</si>
  <si>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</si>
  <si>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</si>
  <si>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</si>
  <si>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</si>
  <si>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</si>
  <si>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</si>
  <si>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</si>
  <si>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</si>
  <si>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</si>
  <si>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</si>
  <si>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</si>
  <si>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</si>
  <si>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</si>
  <si>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</si>
  <si>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</si>
  <si>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</si>
  <si>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</si>
  <si>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</si>
  <si>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</si>
  <si>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</si>
  <si>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</si>
  <si>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</si>
  <si>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</si>
  <si>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</si>
  <si>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</si>
  <si>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</si>
  <si>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</si>
  <si>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</si>
  <si>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</si>
  <si>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</si>
  <si>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</si>
  <si>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</si>
  <si>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</si>
  <si>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</si>
  <si>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</si>
  <si>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</si>
  <si>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</si>
  <si>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</si>
  <si>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</si>
  <si>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</si>
  <si>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</si>
  <si>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</si>
  <si>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</si>
  <si>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</si>
  <si>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</si>
  <si>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</si>
  <si>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</si>
  <si>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</si>
  <si>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</si>
  <si>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</si>
  <si>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</si>
  <si>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</si>
  <si>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</si>
  <si>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</si>
  <si>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</si>
  <si>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</si>
  <si>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</si>
  <si>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</si>
  <si>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</si>
  <si>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</si>
  <si>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</si>
  <si>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</si>
  <si>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</si>
  <si>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</si>
  <si>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</si>
  <si>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</si>
  <si>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</si>
  <si>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</si>
  <si>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</si>
  <si>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</si>
  <si>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</si>
  <si>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</si>
  <si>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</si>
  <si>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</si>
  <si>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</si>
  <si>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</si>
  <si>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</si>
  <si>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</si>
  <si>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</si>
  <si>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</si>
  <si>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</si>
  <si>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</si>
  <si>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</si>
  <si>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</si>
  <si>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</si>
  <si>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</si>
  <si>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</si>
  <si>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</si>
  <si>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</si>
  <si>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</si>
  <si>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</si>
  <si>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</si>
  <si>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</si>
  <si>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</si>
  <si>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</si>
  <si>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</si>
  <si>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</si>
  <si>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</si>
  <si>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</si>
  <si>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</si>
  <si>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</si>
  <si>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</si>
  <si>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</si>
  <si>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</si>
  <si>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</si>
  <si>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</si>
  <si>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</si>
  <si>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</si>
  <si>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</si>
  <si>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</si>
  <si>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</si>
  <si>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</si>
  <si>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</si>
  <si>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</si>
  <si>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</si>
  <si>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</si>
  <si>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</si>
  <si>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</si>
  <si>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</si>
  <si>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</si>
  <si>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</si>
  <si>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</si>
  <si>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</si>
  <si>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</si>
  <si>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</si>
  <si>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</si>
  <si>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</si>
  <si>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</si>
  <si>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</si>
  <si>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</si>
  <si>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</si>
  <si>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</si>
  <si>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</si>
  <si>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</si>
  <si>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</si>
  <si>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</si>
  <si>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</si>
  <si>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</si>
  <si>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</si>
  <si>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</si>
  <si>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</si>
  <si>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</si>
  <si>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</si>
  <si>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</si>
  <si>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</si>
  <si>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</si>
  <si>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</si>
  <si>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</si>
  <si>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</si>
  <si>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</si>
  <si>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</si>
  <si>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</si>
  <si>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</si>
  <si>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</si>
  <si>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</si>
  <si>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</si>
  <si>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</si>
  <si>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</si>
  <si>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</si>
  <si>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</si>
  <si>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</si>
  <si>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</si>
  <si>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</si>
  <si>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</si>
  <si>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</si>
  <si>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</si>
  <si>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</si>
  <si>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</si>
  <si>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</si>
  <si>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</si>
  <si>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</si>
  <si>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</si>
  <si>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</si>
  <si>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</si>
  <si>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</si>
  <si>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</si>
  <si>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</si>
  <si>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</si>
  <si>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</si>
  <si>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</si>
  <si>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</si>
  <si>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</si>
  <si>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</si>
  <si>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</si>
  <si>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</si>
  <si>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</si>
  <si>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</si>
  <si>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</si>
  <si>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</si>
  <si>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</si>
  <si>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</si>
  <si>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</si>
  <si>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</si>
  <si>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</si>
  <si>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</si>
  <si>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</si>
  <si>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</si>
  <si>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</si>
  <si>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</si>
  <si>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</si>
  <si>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</si>
  <si>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</si>
  <si>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</si>
  <si>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</si>
  <si>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</si>
  <si>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</si>
  <si>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</si>
  <si>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</si>
  <si>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</si>
  <si>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</si>
  <si>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</si>
  <si>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</si>
  <si>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</si>
  <si>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</si>
  <si>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</si>
  <si>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</si>
  <si>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</si>
  <si>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</si>
  <si>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</si>
  <si>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</si>
  <si>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</si>
  <si>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</si>
  <si>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</si>
  <si>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</si>
  <si>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</si>
  <si>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</si>
  <si>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</si>
  <si>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</si>
  <si>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</si>
  <si>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</si>
  <si>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</si>
  <si>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</si>
  <si>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</si>
  <si>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</si>
  <si>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</si>
  <si>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</si>
  <si>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</si>
  <si>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</si>
  <si>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</si>
  <si>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</si>
  <si>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</si>
  <si>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</si>
  <si>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</si>
  <si>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</si>
  <si>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</si>
  <si>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</si>
  <si>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</si>
  <si>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</si>
  <si>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</si>
  <si>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</si>
  <si>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</si>
  <si>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</si>
  <si>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</si>
  <si>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</si>
  <si>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</si>
  <si>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</si>
  <si>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</si>
  <si>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</si>
  <si>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</si>
  <si>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</si>
  <si>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</si>
  <si>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</si>
  <si>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</si>
  <si>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</si>
  <si>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</si>
  <si>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</si>
  <si>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</si>
  <si>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</si>
  <si>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</si>
  <si>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</si>
  <si>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</si>
  <si>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</si>
  <si>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</si>
  <si>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</si>
  <si>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</si>
  <si>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</si>
  <si>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</si>
  <si>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</si>
  <si>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</si>
  <si>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</si>
  <si>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</si>
  <si>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</si>
  <si>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</si>
  <si>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</si>
  <si>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</si>
  <si>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</si>
  <si>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</si>
  <si>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</si>
  <si>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</si>
  <si>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</si>
  <si>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</si>
  <si>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</si>
  <si>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</si>
  <si>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</si>
  <si>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</si>
  <si>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</si>
  <si>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</si>
  <si>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</si>
  <si>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</si>
  <si>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</si>
  <si>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</si>
  <si>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</si>
  <si>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</si>
  <si>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</si>
  <si>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</si>
  <si>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</si>
  <si>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</si>
  <si>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</si>
  <si>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</si>
  <si>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</si>
  <si>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</si>
  <si>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</si>
  <si>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</si>
  <si>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</si>
  <si>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</si>
  <si>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</si>
  <si>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</si>
  <si>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</si>
  <si>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</si>
  <si>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</si>
  <si>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</si>
  <si>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</si>
  <si>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</si>
  <si>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</si>
  <si>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</si>
  <si>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</si>
  <si>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</si>
  <si>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</si>
  <si>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</si>
  <si>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</si>
  <si>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</si>
  <si>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</si>
  <si>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</si>
  <si>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</si>
  <si>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</si>
  <si>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</si>
  <si>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</si>
  <si>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</si>
  <si>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</si>
  <si>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</si>
  <si>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</si>
  <si>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</si>
  <si>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</si>
  <si>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</si>
  <si>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</si>
  <si>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</si>
  <si>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</si>
  <si>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</si>
  <si>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</si>
  <si>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</si>
  <si>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</si>
  <si>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</si>
  <si>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</si>
  <si>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</si>
  <si>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</si>
  <si>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</si>
  <si>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</si>
  <si>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</si>
  <si>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</si>
  <si>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</si>
  <si>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</si>
  <si>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</si>
  <si>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</si>
  <si>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</si>
  <si>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</si>
  <si>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</si>
  <si>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</si>
  <si>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</si>
  <si>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</si>
  <si>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</si>
  <si>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</si>
  <si>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</si>
  <si>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</si>
  <si>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</si>
  <si>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</si>
  <si>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</si>
  <si>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</si>
  <si>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</si>
  <si>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</si>
  <si>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</si>
  <si>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</si>
  <si>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</si>
  <si>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</si>
  <si>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</si>
  <si>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</si>
  <si>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</si>
  <si>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</si>
  <si>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</si>
  <si>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</si>
  <si>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</si>
  <si>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</si>
  <si>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</si>
  <si>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</si>
  <si>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</si>
  <si>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</si>
  <si>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</si>
  <si>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</si>
  <si>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</si>
  <si>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</si>
  <si>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</si>
  <si>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</si>
  <si>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</si>
  <si>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</si>
  <si>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</si>
  <si>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</si>
  <si>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</si>
  <si>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</si>
  <si>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</si>
  <si>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</si>
  <si>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</si>
  <si>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</si>
  <si>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</si>
  <si>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</si>
  <si>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</si>
  <si>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</si>
  <si>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</si>
  <si>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</si>
  <si>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</si>
  <si>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</si>
  <si>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</si>
  <si>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</si>
  <si>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</si>
  <si>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</si>
  <si>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</si>
  <si>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</si>
  <si>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</si>
  <si>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</si>
  <si>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</si>
  <si>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</si>
  <si>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</si>
  <si>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</si>
  <si>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</si>
  <si>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</si>
  <si>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</si>
  <si>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</si>
  <si>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</si>
  <si>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</si>
  <si>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</si>
  <si>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</si>
  <si>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</si>
  <si>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</si>
  <si>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</si>
  <si>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</si>
  <si>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</si>
  <si>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</si>
  <si>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</si>
  <si>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</si>
  <si>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</si>
  <si>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</si>
  <si>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</si>
  <si>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</si>
  <si>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</si>
  <si>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</si>
  <si>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</si>
  <si>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</si>
  <si>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</si>
  <si>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</si>
  <si>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</si>
  <si>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</si>
  <si>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</si>
  <si>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</si>
  <si>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</si>
  <si>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</si>
  <si>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</si>
  <si>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</si>
  <si>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</si>
  <si>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</si>
  <si>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</si>
  <si>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</si>
  <si>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</si>
  <si>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</si>
  <si>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</si>
  <si>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</si>
  <si>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</si>
  <si>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</si>
  <si>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</si>
  <si>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</si>
  <si>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</si>
  <si>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</si>
  <si>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</si>
  <si>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</si>
  <si>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</si>
  <si>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</si>
  <si>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</si>
  <si>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</si>
  <si>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</si>
  <si>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</si>
  <si>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</si>
  <si>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</si>
  <si>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</si>
  <si>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</si>
  <si>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</si>
  <si>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</si>
  <si>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</si>
  <si>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</si>
  <si>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</si>
  <si>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</si>
  <si>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</si>
  <si>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</si>
  <si>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</si>
  <si>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</si>
  <si>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</si>
  <si>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</si>
  <si>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</si>
  <si>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</si>
  <si>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</si>
  <si>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</si>
  <si>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</si>
  <si>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</si>
  <si>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</si>
  <si>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</si>
  <si>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</si>
  <si>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</si>
  <si>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</si>
  <si>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</si>
  <si>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</si>
  <si>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</si>
  <si>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</si>
  <si>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</si>
  <si>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</si>
  <si>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</si>
  <si>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</si>
  <si>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</si>
  <si>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</si>
  <si>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</si>
  <si>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</si>
  <si>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</si>
  <si>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</si>
  <si>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</si>
  <si>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</si>
  <si>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</si>
  <si>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</si>
  <si>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</si>
  <si>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</si>
  <si>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</si>
  <si>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</si>
  <si>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</si>
  <si>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</si>
  <si>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</si>
  <si>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</si>
  <si>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</si>
  <si>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</si>
  <si>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</si>
  <si>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</si>
  <si>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</si>
  <si>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</si>
  <si>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</si>
  <si>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</si>
  <si>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</si>
  <si>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</si>
  <si>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</si>
  <si>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</si>
  <si>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</si>
  <si>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</si>
  <si>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</si>
  <si>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</si>
  <si>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</si>
  <si>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</si>
  <si>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</si>
  <si>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</si>
  <si>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</si>
  <si>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</si>
  <si>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</si>
  <si>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</si>
  <si>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</si>
  <si>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</si>
  <si>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</si>
  <si>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</si>
  <si>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</si>
  <si>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</si>
  <si>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</si>
  <si>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</si>
  <si>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</si>
  <si>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</si>
  <si>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</si>
  <si>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</si>
  <si>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</si>
  <si>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</si>
  <si>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</si>
  <si>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</si>
  <si>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</si>
  <si>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</si>
  <si>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</si>
  <si>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</si>
  <si>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</si>
  <si>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</si>
  <si>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</si>
  <si>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</si>
  <si>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</si>
  <si>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</si>
  <si>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</si>
  <si>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</si>
  <si>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</si>
  <si>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</si>
  <si>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</si>
  <si>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</si>
  <si>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</si>
  <si>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</si>
  <si>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</si>
  <si>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</si>
  <si>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</si>
  <si>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</si>
  <si>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</si>
  <si>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</si>
  <si>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</si>
  <si>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</si>
  <si>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</si>
  <si>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</si>
  <si>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</si>
  <si>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</si>
  <si>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</si>
  <si>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</si>
  <si>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</si>
  <si>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</si>
  <si>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</si>
  <si>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</si>
  <si>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</si>
  <si>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</si>
  <si>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</si>
  <si>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</si>
  <si>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</si>
  <si>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</si>
  <si>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</si>
  <si>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</si>
  <si>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</si>
  <si>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</si>
  <si>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</si>
  <si>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</si>
  <si>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</si>
  <si>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</si>
  <si>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</si>
  <si>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</si>
  <si>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</si>
  <si>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</si>
  <si>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</si>
  <si>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</si>
  <si>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</si>
  <si>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</si>
  <si>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</si>
  <si>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</si>
  <si>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</si>
  <si>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</si>
  <si>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</si>
  <si>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</si>
  <si>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</si>
  <si>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</si>
  <si>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</si>
  <si>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</si>
  <si>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</si>
  <si>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</si>
  <si>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</si>
  <si>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</si>
  <si>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</si>
  <si>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</si>
  <si>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</si>
  <si>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</si>
  <si>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</si>
  <si>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</si>
  <si>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</si>
  <si>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</si>
  <si>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</si>
  <si>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</si>
  <si>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</si>
  <si>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</si>
  <si>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</si>
  <si>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</si>
  <si>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</si>
  <si>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</si>
  <si>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</si>
  <si>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</si>
  <si>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</si>
  <si>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</si>
  <si>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</si>
  <si>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</si>
  <si>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</si>
  <si>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</si>
  <si>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</si>
  <si>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</si>
  <si>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</si>
  <si>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</si>
  <si>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</si>
  <si>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</si>
  <si>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</si>
  <si>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</si>
  <si>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</si>
  <si>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</si>
  <si>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</si>
  <si>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</si>
  <si>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</si>
  <si>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</si>
  <si>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</si>
  <si>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</si>
  <si>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</si>
  <si>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</si>
  <si>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</si>
  <si>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</si>
  <si>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</si>
  <si>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</si>
  <si>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</si>
  <si>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</si>
  <si>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</si>
  <si>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</si>
  <si>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</si>
  <si>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</si>
  <si>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</si>
  <si>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</si>
  <si>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</si>
  <si>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</si>
  <si>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</si>
  <si>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</si>
  <si>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</si>
  <si>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</si>
  <si>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</si>
  <si>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</si>
  <si>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</si>
  <si>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</si>
  <si>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</si>
  <si>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</si>
  <si>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</si>
  <si>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</si>
  <si>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</si>
  <si>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</si>
  <si>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</si>
  <si>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</si>
  <si>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</si>
  <si>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</si>
  <si>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</si>
  <si>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</si>
  <si>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</si>
  <si>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</si>
  <si>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</si>
  <si>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</si>
  <si>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</si>
  <si>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</si>
  <si>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</si>
  <si>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</si>
  <si>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</si>
  <si>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</si>
  <si>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</si>
  <si>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</si>
  <si>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</si>
  <si>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</si>
  <si>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</si>
  <si>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</si>
  <si>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</si>
  <si>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</si>
  <si>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</si>
  <si>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</si>
  <si>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</si>
  <si>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</si>
  <si>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</si>
  <si>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</si>
  <si>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</si>
  <si>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</si>
  <si>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</si>
  <si>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</si>
  <si>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</si>
  <si>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</si>
  <si>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</si>
  <si>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</si>
  <si>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</si>
  <si>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</si>
  <si>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</si>
  <si>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</si>
  <si>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</si>
  <si>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</si>
  <si>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</si>
  <si>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</si>
  <si>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</si>
  <si>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</si>
  <si>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</si>
  <si>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</si>
  <si>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</si>
  <si>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</si>
  <si>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</si>
  <si>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</si>
  <si>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</si>
  <si>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</si>
  <si>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</si>
  <si>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</si>
  <si>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</si>
  <si>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</si>
  <si>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</si>
  <si>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</si>
  <si>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</si>
  <si>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</si>
  <si>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</si>
  <si>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</si>
  <si>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</si>
  <si>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</si>
  <si>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</si>
  <si>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</si>
  <si>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</si>
  <si>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</si>
  <si>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</si>
  <si>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</si>
  <si>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</si>
  <si>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</si>
  <si>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</si>
  <si>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</si>
  <si>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</si>
  <si>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</si>
  <si>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</si>
  <si>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</si>
  <si>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</si>
  <si>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</si>
  <si>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</si>
  <si>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</si>
  <si>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</si>
  <si>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</si>
  <si>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</si>
  <si>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</si>
  <si>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</si>
  <si>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</si>
  <si>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</si>
  <si>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</si>
  <si>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</si>
  <si>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</si>
  <si>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</si>
  <si>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</si>
  <si>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</si>
  <si>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</si>
  <si>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</si>
  <si>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</si>
  <si>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</si>
  <si>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</si>
  <si>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</si>
  <si>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</si>
  <si>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</si>
  <si>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</si>
  <si>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</si>
  <si>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</si>
  <si>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</si>
  <si>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</si>
  <si>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</si>
  <si>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</si>
  <si>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</si>
  <si>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</si>
  <si>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</si>
  <si>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</si>
  <si>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</si>
  <si>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</si>
  <si>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</si>
  <si>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</si>
  <si>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</si>
  <si>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</si>
  <si>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</si>
  <si>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</si>
  <si>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</si>
  <si>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</si>
  <si>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</si>
  <si>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</si>
  <si>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</si>
  <si>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</si>
  <si>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</si>
  <si>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</si>
  <si>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</si>
  <si>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</si>
  <si>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</si>
  <si>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</si>
  <si>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</si>
  <si>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</si>
  <si>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</si>
  <si>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</si>
  <si>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</si>
  <si>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</si>
  <si>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</si>
  <si>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</si>
  <si>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</si>
  <si>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</si>
  <si>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</si>
  <si>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</si>
  <si>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</si>
  <si>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</si>
  <si>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</si>
  <si>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</si>
  <si>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</si>
  <si>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</si>
  <si>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</si>
  <si>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</si>
  <si>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</si>
  <si>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</si>
  <si>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</si>
  <si>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</si>
  <si>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</si>
  <si>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</si>
  <si>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</si>
  <si>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</si>
  <si>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</si>
  <si>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</si>
  <si>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</si>
  <si>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</si>
  <si>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</si>
  <si>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</si>
  <si>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</si>
  <si>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</si>
  <si>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</si>
  <si>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</si>
  <si>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</si>
  <si>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</si>
  <si>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</si>
  <si>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</si>
  <si>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</si>
  <si>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</si>
  <si>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</si>
  <si>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</si>
  <si>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</si>
  <si>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</si>
  <si>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</si>
  <si>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</si>
  <si>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</si>
  <si>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</si>
  <si>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</si>
  <si>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</si>
  <si>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</si>
  <si>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</si>
  <si>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</si>
  <si>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</si>
  <si>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</si>
  <si>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</si>
  <si>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</si>
  <si>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</si>
  <si>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</si>
  <si>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</si>
  <si>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</si>
  <si>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</si>
  <si>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</si>
  <si>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</si>
  <si>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</si>
  <si>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</si>
  <si>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</si>
  <si>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</si>
  <si>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</si>
  <si>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</si>
  <si>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</si>
  <si>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</si>
  <si>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</si>
  <si>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</si>
  <si>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</si>
  <si>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</si>
  <si>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</si>
  <si>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</si>
  <si>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</si>
  <si>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</si>
  <si>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</si>
  <si>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</si>
  <si>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</si>
  <si>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</si>
  <si>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</si>
  <si>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</si>
  <si>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</si>
  <si>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</si>
  <si>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</si>
  <si>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</si>
  <si>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</si>
  <si>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</si>
  <si>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</si>
  <si>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</si>
  <si>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</si>
  <si>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</si>
  <si>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</si>
  <si>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</si>
  <si>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</si>
  <si>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</si>
  <si>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</si>
  <si>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</si>
  <si>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</si>
  <si>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</si>
  <si>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</si>
  <si>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</si>
  <si>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</si>
  <si>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</si>
  <si>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</si>
  <si>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</si>
  <si>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</si>
  <si>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</si>
  <si>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</si>
  <si>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</si>
  <si>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</si>
  <si>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</si>
  <si>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</si>
  <si>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</si>
  <si>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</si>
  <si>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</si>
  <si>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</si>
  <si>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</si>
  <si>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</si>
  <si>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</si>
  <si>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</si>
  <si>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</si>
  <si>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</si>
  <si>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</si>
  <si>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</si>
  <si>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</si>
  <si>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</si>
  <si>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</si>
  <si>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</si>
  <si>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</si>
  <si>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</si>
  <si>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</si>
  <si>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</si>
  <si>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</si>
  <si>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</si>
  <si>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</si>
  <si>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</si>
  <si>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</si>
  <si>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</si>
  <si>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</si>
  <si>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</si>
  <si>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</si>
  <si>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</si>
  <si>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</si>
  <si>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</si>
  <si>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</si>
  <si>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</si>
  <si>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</si>
  <si>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</si>
  <si>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</si>
  <si>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</si>
  <si>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</si>
  <si>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</si>
  <si>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</si>
  <si>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</si>
  <si>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</si>
  <si>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</si>
  <si>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</si>
  <si>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</si>
  <si>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</si>
  <si>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</si>
  <si>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</si>
  <si>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</si>
  <si>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</si>
  <si>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</si>
  <si>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</si>
  <si>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</si>
  <si>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</si>
  <si>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</si>
  <si>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</si>
  <si>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</si>
  <si>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</si>
  <si>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</si>
  <si>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</si>
  <si>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</si>
  <si>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</si>
  <si>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</si>
  <si>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</si>
  <si>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</si>
  <si>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</si>
  <si>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</si>
  <si>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</si>
  <si>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</si>
  <si>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</si>
  <si>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</si>
  <si>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</si>
  <si>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</si>
  <si>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</si>
  <si>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</si>
  <si>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</si>
  <si>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</si>
  <si>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</si>
  <si>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</si>
  <si>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</si>
  <si>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</si>
  <si>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</si>
  <si>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</si>
  <si>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</si>
  <si>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</si>
  <si>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</si>
  <si>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</si>
  <si>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</si>
  <si>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</si>
  <si>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</si>
  <si>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</si>
  <si>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</si>
  <si>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</si>
  <si>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</si>
  <si>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</si>
  <si>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</si>
  <si>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</si>
  <si>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</si>
  <si>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</si>
  <si>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</si>
  <si>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</si>
  <si>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</si>
  <si>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</si>
  <si>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</si>
  <si>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</si>
  <si>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</si>
  <si>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</si>
  <si>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</si>
  <si>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</si>
  <si>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</si>
  <si>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</si>
  <si>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</si>
  <si>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</si>
  <si>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</si>
  <si>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</si>
  <si>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</si>
  <si>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</si>
  <si>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</si>
  <si>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</si>
  <si>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</si>
  <si>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</si>
  <si>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</si>
  <si>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</si>
  <si>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</si>
  <si>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</si>
  <si>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</si>
  <si>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</si>
  <si>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</si>
  <si>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</si>
  <si>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</si>
  <si>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</si>
  <si>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</si>
  <si>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</si>
  <si>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</si>
  <si>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</si>
  <si>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</si>
  <si>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</si>
  <si>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</si>
  <si>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</si>
  <si>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</si>
  <si>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</si>
  <si>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</si>
  <si>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</si>
  <si>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</si>
  <si>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</si>
  <si>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</si>
  <si>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</si>
  <si>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</si>
  <si>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</si>
  <si>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</si>
  <si>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</si>
  <si>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</si>
  <si>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</si>
  <si>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</si>
  <si>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</si>
  <si>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</si>
  <si>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</si>
  <si>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</si>
  <si>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</si>
  <si>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</si>
  <si>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</si>
  <si>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</si>
  <si>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</si>
  <si>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</si>
  <si>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</si>
  <si>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</si>
  <si>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</si>
  <si>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</si>
  <si>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</si>
  <si>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</si>
  <si>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</si>
  <si>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</si>
  <si>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</si>
  <si>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</si>
  <si>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</si>
  <si>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</si>
  <si>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</si>
  <si>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</si>
  <si>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</si>
  <si>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</si>
  <si>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</si>
  <si>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</si>
  <si>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</si>
  <si>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</si>
  <si>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</si>
  <si>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</si>
  <si>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</si>
  <si>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</si>
  <si>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</si>
  <si>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</si>
  <si>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</si>
  <si>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</si>
  <si>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</si>
  <si>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</si>
  <si>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</si>
  <si>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</si>
  <si>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</si>
  <si>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</si>
  <si>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</si>
  <si>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</si>
  <si>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</si>
  <si>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</si>
  <si>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</si>
  <si>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</si>
  <si>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</si>
  <si>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</si>
  <si>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</si>
  <si>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</si>
  <si>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</si>
  <si>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</si>
  <si>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</si>
  <si>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</si>
  <si>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</si>
  <si>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</si>
  <si>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</si>
  <si>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</si>
  <si>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</si>
  <si>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</si>
  <si>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</si>
  <si>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</si>
  <si>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</si>
  <si>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</si>
  <si>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</si>
  <si>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</si>
  <si>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</si>
  <si>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</si>
  <si>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</si>
  <si>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</si>
  <si>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</si>
  <si>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</si>
  <si>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</si>
  <si>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</si>
  <si>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</si>
  <si>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</si>
  <si>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</si>
  <si>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</si>
  <si>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</si>
  <si>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</si>
  <si>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</si>
  <si>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</si>
  <si>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</si>
  <si>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</si>
  <si>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</si>
  <si>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</si>
  <si>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</si>
  <si>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</si>
  <si>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</si>
  <si>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</si>
  <si>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</si>
  <si>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</si>
  <si>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</si>
  <si>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</si>
  <si>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</si>
  <si>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</si>
  <si>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</si>
  <si>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</si>
  <si>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</si>
  <si>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</si>
  <si>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</si>
  <si>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</si>
  <si>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</si>
  <si>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</si>
  <si>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</si>
  <si>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</si>
  <si>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</si>
  <si>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</si>
  <si>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</si>
  <si>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</si>
  <si>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</si>
  <si>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</si>
  <si>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</si>
  <si>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</si>
  <si>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</si>
  <si>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</si>
  <si>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</si>
  <si>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</si>
  <si>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</si>
  <si>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</si>
  <si>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</si>
  <si>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</si>
  <si>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</si>
  <si>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</si>
  <si>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</si>
  <si>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</si>
  <si>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</si>
  <si>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</si>
  <si>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</si>
  <si>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</si>
  <si>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</si>
  <si>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</si>
  <si>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</si>
  <si>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</si>
  <si>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</si>
  <si>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</si>
  <si>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</si>
  <si>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</si>
  <si>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</si>
  <si>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</si>
  <si>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</si>
  <si>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</si>
  <si>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</si>
  <si>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</si>
  <si>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</si>
  <si>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</si>
  <si>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</si>
  <si>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</si>
  <si>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</si>
  <si>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</si>
  <si>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</si>
  <si>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</si>
  <si>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</si>
  <si>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</si>
  <si>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</si>
  <si>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</si>
  <si>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</si>
  <si>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</si>
  <si>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</si>
  <si>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</si>
  <si>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</si>
  <si>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</si>
  <si>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</si>
  <si>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</si>
  <si>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</si>
  <si>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</si>
  <si>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</si>
  <si>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</si>
  <si>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</si>
  <si>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</si>
  <si>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</si>
  <si>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</si>
  <si>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</si>
  <si>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</si>
  <si>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</si>
  <si>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</si>
  <si>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</si>
  <si>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</si>
  <si>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</si>
  <si>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</si>
  <si>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</si>
  <si>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</si>
  <si>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</si>
  <si>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</si>
  <si>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</si>
  <si>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</si>
  <si>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</si>
  <si>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</si>
  <si>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</si>
  <si>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</si>
  <si>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</si>
  <si>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</si>
  <si>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</si>
  <si>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</si>
  <si>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</si>
  <si>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</si>
  <si>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</si>
  <si>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</si>
  <si>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</si>
  <si>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</si>
  <si>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</si>
  <si>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</si>
  <si>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</si>
  <si>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</si>
  <si>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</si>
  <si>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</si>
  <si>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</si>
  <si>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</si>
  <si>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</si>
  <si>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</si>
  <si>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</si>
  <si>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</si>
  <si>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</si>
  <si>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</si>
  <si>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</si>
  <si>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</si>
  <si>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</si>
  <si>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</si>
  <si>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</si>
  <si>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</si>
  <si>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</si>
  <si>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</si>
  <si>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</si>
  <si>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</si>
  <si>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</si>
  <si>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</si>
  <si>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</si>
  <si>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</si>
  <si>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</si>
  <si>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</si>
  <si>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</si>
  <si>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</si>
  <si>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</si>
  <si>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</si>
  <si>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</si>
  <si>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</si>
  <si>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</si>
  <si>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</si>
  <si>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</si>
  <si>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</si>
  <si>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</si>
  <si>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</si>
  <si>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</si>
  <si>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</si>
  <si>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</si>
  <si>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</si>
  <si>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</si>
  <si>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</si>
  <si>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</si>
  <si>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</si>
  <si>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</si>
  <si>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</si>
  <si>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</si>
  <si>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</si>
  <si>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</si>
  <si>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</si>
  <si>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</si>
  <si>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</si>
  <si>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</si>
  <si>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</si>
  <si>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</si>
  <si>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</si>
  <si>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</si>
  <si>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</si>
  <si>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</si>
  <si>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</si>
  <si>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</si>
  <si>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</si>
  <si>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</si>
  <si>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</si>
  <si>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</si>
  <si>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</si>
  <si>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</si>
  <si>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</si>
  <si>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</si>
  <si>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</si>
  <si>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</si>
  <si>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</si>
  <si>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</si>
  <si>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</si>
  <si>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</si>
  <si>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</si>
  <si>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</si>
  <si>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</si>
  <si>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</si>
  <si>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</si>
  <si>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</si>
  <si>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</si>
  <si>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</si>
  <si>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</si>
  <si>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</si>
  <si>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</si>
  <si>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</si>
  <si>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</si>
  <si>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</si>
  <si>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</si>
  <si>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</si>
  <si>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</si>
  <si>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</si>
  <si>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</si>
  <si>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</si>
  <si>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</si>
  <si>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</si>
  <si>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</si>
  <si>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</si>
  <si>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</si>
  <si>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</si>
  <si>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</si>
  <si>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</si>
  <si>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</si>
  <si>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</si>
  <si>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</si>
  <si>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</si>
  <si>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</si>
  <si>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</si>
  <si>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</si>
  <si>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</si>
  <si>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</si>
  <si>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</si>
  <si>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</si>
  <si>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</si>
  <si>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</si>
  <si>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</si>
  <si>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</si>
  <si>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</si>
  <si>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</si>
  <si>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</si>
  <si>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</si>
  <si>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</si>
  <si>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</si>
  <si>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</si>
  <si>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</si>
  <si>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</si>
  <si>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</si>
  <si>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</si>
  <si>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</si>
  <si>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</si>
  <si>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</si>
  <si>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</si>
  <si>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</si>
  <si>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</si>
  <si>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</si>
  <si>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</si>
  <si>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</si>
  <si>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</si>
  <si>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</si>
  <si>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</si>
  <si>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</si>
  <si>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</si>
  <si>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</si>
  <si>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</si>
  <si>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</si>
  <si>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</si>
  <si>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</si>
  <si>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</si>
  <si>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</si>
  <si>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</si>
  <si>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</si>
  <si>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</si>
  <si>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</si>
  <si>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</si>
  <si>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</si>
  <si>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</si>
  <si>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</si>
  <si>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</si>
  <si>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</si>
  <si>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</si>
  <si>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</si>
  <si>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</si>
  <si>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</si>
  <si>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</si>
  <si>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</si>
  <si>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</si>
  <si>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</si>
  <si>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</si>
  <si>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</si>
  <si>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</si>
  <si>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</si>
  <si>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</si>
  <si>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</si>
  <si>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</si>
  <si>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</si>
  <si>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</si>
  <si>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</si>
  <si>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</si>
  <si>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</si>
  <si>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</si>
  <si>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</si>
  <si>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</si>
  <si>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</si>
  <si>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</si>
  <si>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</si>
  <si>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</si>
  <si>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</si>
  <si>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</si>
  <si>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</si>
  <si>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</si>
  <si>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</si>
  <si>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</si>
  <si>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</si>
  <si>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</si>
  <si>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</si>
  <si>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</si>
  <si>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</si>
  <si>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</si>
  <si>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</si>
  <si>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</si>
  <si>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</si>
  <si>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</si>
  <si>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</si>
  <si>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</si>
  <si>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</si>
  <si>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</si>
  <si>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</si>
  <si>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</si>
  <si>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</si>
  <si>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</si>
  <si>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</si>
  <si>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</si>
  <si>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</si>
  <si>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</si>
  <si>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</si>
  <si>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</si>
  <si>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</si>
  <si>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</si>
  <si>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</si>
  <si>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</si>
  <si>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</si>
  <si>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</si>
  <si>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</si>
  <si>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</si>
  <si>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</si>
  <si>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</si>
  <si>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</si>
  <si>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</si>
  <si>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</si>
  <si>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</si>
  <si>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</si>
  <si>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</si>
  <si>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</si>
  <si>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</si>
  <si>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</si>
  <si>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</si>
  <si>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</si>
  <si>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</si>
  <si>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</si>
  <si>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</si>
  <si>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</si>
  <si>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</si>
  <si>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</si>
  <si>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</si>
  <si>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</si>
  <si>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</si>
  <si>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</si>
  <si>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</si>
  <si>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</si>
  <si>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</si>
  <si>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</si>
  <si>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</si>
  <si>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</si>
  <si>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</si>
  <si>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</si>
  <si>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</si>
  <si>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</si>
  <si>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</si>
  <si>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</si>
  <si>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</si>
  <si>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</si>
  <si>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</si>
  <si>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</si>
  <si>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</si>
  <si>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</si>
  <si>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</si>
  <si>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</si>
  <si>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</si>
  <si>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</si>
  <si>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</si>
  <si>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</si>
  <si>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</si>
  <si>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</si>
  <si>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</si>
  <si>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</si>
  <si>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</si>
  <si>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</si>
  <si>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</si>
  <si>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</si>
  <si>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</si>
  <si>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</si>
  <si>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</si>
  <si>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</si>
  <si>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</si>
  <si>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</si>
  <si>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</si>
  <si>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</si>
  <si>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</si>
  <si>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</si>
  <si>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</si>
  <si>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</si>
  <si>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</si>
  <si>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</si>
  <si>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</si>
  <si>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</si>
  <si>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</si>
  <si>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</si>
  <si>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</si>
  <si>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</si>
  <si>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</si>
  <si>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</si>
  <si>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</si>
  <si>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</si>
  <si>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</si>
  <si>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</si>
  <si>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</si>
  <si>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</si>
  <si>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</si>
  <si>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</si>
  <si>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</si>
  <si>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</si>
  <si>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</si>
  <si>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</si>
  <si>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</si>
  <si>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</si>
  <si>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</si>
  <si>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</si>
  <si>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</si>
  <si>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</si>
  <si>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</si>
  <si>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</si>
  <si>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</si>
  <si>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</si>
  <si>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</si>
  <si>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</si>
  <si>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</si>
  <si>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</si>
  <si>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</si>
  <si>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</si>
  <si>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</si>
  <si>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</si>
  <si>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</si>
  <si>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</si>
  <si>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</si>
  <si>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</si>
  <si>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</si>
  <si>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</si>
  <si>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</si>
  <si>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</si>
  <si>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</si>
  <si>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</si>
  <si>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</si>
  <si>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</si>
  <si>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</si>
  <si>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</si>
  <si>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</si>
  <si>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</si>
  <si>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</si>
  <si>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</si>
  <si>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</si>
  <si>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</si>
  <si>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</si>
  <si>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</si>
  <si>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</si>
  <si>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</si>
  <si>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</si>
  <si>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</si>
  <si>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</si>
  <si>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</si>
  <si>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</si>
  <si>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</si>
  <si>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</si>
  <si>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</si>
  <si>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</si>
  <si>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</si>
  <si>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</si>
  <si>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</si>
  <si>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</si>
  <si>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</si>
  <si>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</si>
  <si>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</si>
  <si>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</si>
  <si>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</si>
  <si>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</si>
  <si>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</si>
  <si>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</si>
  <si>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</si>
  <si>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</si>
  <si>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</si>
  <si>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</si>
  <si>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</si>
  <si>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</si>
  <si>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</si>
  <si>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</si>
  <si>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</si>
  <si>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</si>
  <si>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</si>
  <si>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</si>
  <si>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</si>
  <si>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</si>
  <si>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</si>
  <si>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</si>
  <si>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</si>
  <si>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</si>
  <si>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</si>
  <si>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</si>
  <si>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</si>
  <si>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</si>
  <si>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</si>
  <si>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</si>
  <si>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</si>
  <si>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</si>
  <si>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</si>
  <si>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</si>
  <si>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</si>
  <si>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</si>
  <si>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</si>
  <si>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</si>
  <si>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</si>
  <si>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</si>
  <si>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</si>
  <si>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</si>
  <si>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</si>
  <si>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</si>
  <si>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</si>
  <si>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</si>
  <si>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</si>
  <si>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</si>
  <si>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</si>
  <si>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</si>
  <si>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</si>
  <si>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</si>
  <si>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</si>
  <si>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</si>
  <si>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</si>
  <si>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</si>
  <si>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</si>
  <si>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</si>
  <si>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</si>
  <si>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</si>
  <si>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</si>
  <si>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</si>
  <si>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</si>
  <si>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</si>
  <si>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</si>
  <si>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</si>
  <si>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</si>
  <si>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</si>
  <si>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</si>
  <si>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</si>
  <si>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</si>
  <si>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</si>
  <si>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</si>
  <si>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</si>
  <si>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</si>
  <si>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</si>
  <si>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</si>
  <si>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</si>
  <si>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</si>
  <si>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</si>
  <si>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</si>
  <si>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</si>
  <si>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</si>
  <si>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</si>
  <si>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</si>
  <si>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</si>
  <si>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</si>
  <si>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</si>
  <si>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</si>
  <si>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</si>
  <si>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</si>
  <si>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</si>
  <si>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</si>
  <si>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</si>
  <si>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</si>
  <si>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</si>
  <si>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</si>
  <si>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</si>
  <si>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</si>
  <si>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</si>
  <si>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</si>
  <si>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</si>
  <si>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</si>
  <si>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</si>
  <si>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</si>
  <si>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</si>
  <si>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</si>
  <si>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</si>
  <si>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</si>
  <si>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</si>
  <si>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</si>
  <si>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</si>
  <si>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</si>
  <si>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</si>
  <si>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</si>
  <si>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</si>
  <si>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</si>
  <si>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</si>
  <si>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</si>
  <si>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</si>
  <si>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</si>
  <si>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</si>
  <si>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</si>
  <si>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</si>
  <si>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</si>
  <si>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</si>
  <si>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</si>
  <si>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</si>
  <si>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</si>
  <si>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</si>
  <si>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</si>
  <si>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</si>
  <si>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</si>
  <si>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</si>
  <si>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</si>
  <si>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</si>
  <si>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</si>
  <si>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</si>
  <si>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</si>
  <si>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</si>
  <si>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</si>
  <si>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</si>
  <si>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</si>
  <si>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</si>
  <si>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</si>
  <si>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</si>
  <si>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</si>
  <si>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</si>
  <si>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</si>
  <si>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</si>
  <si>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</si>
  <si>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</si>
  <si>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</si>
  <si>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</si>
  <si>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</si>
  <si>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</si>
  <si>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</si>
  <si>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</si>
  <si>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</si>
  <si>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</si>
  <si>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</si>
  <si>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</si>
  <si>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</si>
  <si>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</si>
  <si>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</si>
  <si>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</si>
  <si>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</si>
  <si>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</si>
  <si>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</si>
  <si>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</si>
  <si>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</si>
  <si>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</si>
  <si>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</si>
  <si>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</si>
  <si>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</si>
  <si>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</si>
  <si>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</si>
  <si>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</si>
  <si>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</si>
  <si>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</si>
  <si>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</si>
  <si>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</si>
  <si>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</si>
  <si>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</si>
  <si>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</si>
  <si>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</si>
  <si>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</si>
  <si>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</si>
  <si>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</si>
  <si>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</si>
  <si>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</si>
  <si>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</si>
  <si>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</si>
  <si>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</si>
  <si>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</si>
  <si>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</si>
  <si>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</si>
  <si>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</si>
  <si>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</si>
  <si>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</si>
  <si>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</si>
  <si>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</si>
  <si>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</si>
  <si>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</si>
  <si>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</si>
  <si>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</si>
  <si>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</si>
  <si>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</si>
  <si>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</si>
  <si>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</si>
  <si>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</si>
  <si>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</si>
  <si>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</si>
  <si>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</si>
  <si>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</si>
  <si>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</si>
  <si>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</si>
  <si>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</si>
  <si>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</si>
  <si>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</si>
  <si>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</si>
  <si>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</si>
  <si>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</si>
  <si>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</si>
  <si>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</si>
  <si>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</si>
  <si>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</si>
  <si>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</si>
  <si>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</si>
  <si>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</si>
  <si>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</si>
  <si>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</si>
  <si>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</si>
  <si>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</si>
  <si>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</si>
  <si>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</si>
  <si>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</si>
  <si>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</si>
  <si>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</si>
  <si>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</si>
  <si>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</si>
  <si>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</si>
  <si>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</si>
  <si>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</si>
  <si>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</si>
  <si>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</si>
  <si>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</si>
  <si>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</si>
  <si>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</si>
  <si>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</si>
  <si>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</si>
  <si>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</si>
  <si>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</si>
  <si>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</si>
  <si>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</si>
  <si>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</si>
  <si>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</si>
  <si>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</si>
  <si>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</si>
  <si>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</si>
  <si>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</si>
  <si>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</si>
  <si>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</si>
  <si>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</si>
  <si>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</si>
  <si>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</si>
  <si>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</si>
  <si>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</si>
  <si>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</si>
  <si>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</si>
  <si>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</si>
  <si>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</si>
  <si>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</si>
  <si>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</si>
  <si>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</si>
  <si>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</si>
  <si>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</si>
  <si>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</si>
  <si>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</si>
  <si>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</si>
  <si>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</si>
  <si>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</si>
  <si>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</si>
  <si>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</si>
  <si>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</si>
  <si>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</si>
  <si>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</si>
  <si>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</si>
  <si>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</si>
  <si>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</si>
  <si>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</si>
  <si>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</si>
  <si>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232</t>
  </si>
  <si>
    <t>01/11/2018</t>
  </si>
  <si>
    <t>14/12/2018</t>
  </si>
  <si>
    <t>233</t>
  </si>
  <si>
    <t>139</t>
  </si>
  <si>
    <t>01/08/2018</t>
  </si>
  <si>
    <t>15/12/2018</t>
  </si>
  <si>
    <t>141</t>
  </si>
  <si>
    <t>137</t>
  </si>
  <si>
    <t>416</t>
  </si>
  <si>
    <t>01/11/2016</t>
  </si>
  <si>
    <t>31/07/2018</t>
  </si>
  <si>
    <t>364</t>
  </si>
  <si>
    <t>371</t>
  </si>
  <si>
    <t>361</t>
  </si>
  <si>
    <t>410</t>
  </si>
  <si>
    <t>15/12/2016</t>
  </si>
  <si>
    <t>337</t>
  </si>
  <si>
    <t>16/12/2017</t>
  </si>
  <si>
    <t>31/10/2018</t>
  </si>
  <si>
    <t>334</t>
  </si>
  <si>
    <t>30/11/2017</t>
  </si>
  <si>
    <t>453</t>
  </si>
  <si>
    <t>10/12/2016</t>
  </si>
  <si>
    <t>15/12/2017</t>
  </si>
  <si>
    <t>456</t>
  </si>
  <si>
    <t>16/12/2016</t>
  </si>
  <si>
    <t>107</t>
  </si>
  <si>
    <t>29/01/2016</t>
  </si>
  <si>
    <t>31/10/2016</t>
  </si>
  <si>
    <t>100</t>
  </si>
  <si>
    <t>98</t>
  </si>
  <si>
    <t>140</t>
  </si>
  <si>
    <t>86</t>
  </si>
  <si>
    <t>27/01/2016</t>
  </si>
  <si>
    <t>108</t>
  </si>
  <si>
    <t>28/01/2016</t>
  </si>
  <si>
    <t>292</t>
  </si>
  <si>
    <t>17/12/2018</t>
  </si>
  <si>
    <t>30/11/2019</t>
  </si>
  <si>
    <t>238</t>
  </si>
  <si>
    <t>01/12/2019</t>
  </si>
  <si>
    <t>30/03/2020</t>
  </si>
  <si>
    <t>236</t>
  </si>
  <si>
    <t>222</t>
  </si>
  <si>
    <t>01/10/2019</t>
  </si>
  <si>
    <t>23/12/2019</t>
  </si>
  <si>
    <t>076</t>
  </si>
  <si>
    <t>21/01/2019</t>
  </si>
  <si>
    <t>282</t>
  </si>
  <si>
    <t>29/02/2020</t>
  </si>
  <si>
    <t>095</t>
  </si>
  <si>
    <t>30/01/2015</t>
  </si>
  <si>
    <t>31/12/2015</t>
  </si>
  <si>
    <t>085</t>
  </si>
  <si>
    <t>29/01/2015</t>
  </si>
  <si>
    <t>215</t>
  </si>
  <si>
    <t>29/07/2014</t>
  </si>
  <si>
    <t>15/12/2014</t>
  </si>
  <si>
    <t>168</t>
  </si>
  <si>
    <t>22/01/2014</t>
  </si>
  <si>
    <t>31/01/2015</t>
  </si>
  <si>
    <t>119</t>
  </si>
  <si>
    <t>21/01/2014</t>
  </si>
  <si>
    <t>84</t>
  </si>
  <si>
    <t>24/01/2013</t>
  </si>
  <si>
    <t>30/12/2013</t>
  </si>
  <si>
    <t>235</t>
  </si>
  <si>
    <t>30/08/2013</t>
  </si>
  <si>
    <t>220</t>
  </si>
  <si>
    <t>02/09/2013</t>
  </si>
  <si>
    <t>31/07/2014</t>
  </si>
  <si>
    <t>297</t>
  </si>
  <si>
    <t>02/01/2013</t>
  </si>
  <si>
    <t>15/12/2015</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</si>
  <si>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(CDI) Y; DESARROLLO INFANTIL EN MEDIO FAMILIAR (DIMF)</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</si>
  <si>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</si>
  <si>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EL SERVICIO: HOGARES COMUNITARIOS DE BIENESTAR FAMILIARES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</si>
  <si>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</si>
  <si>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</si>
  <si>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</si>
  <si>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</si>
  <si>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</si>
  <si>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</si>
  <si>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</si>
  <si>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</si>
  <si>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</si>
  <si>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EL SERVICIO DE ATENCION,EDUCACION INICIAL Y CUIDADO A LOS NIÑOS Y MENORES DE 5 AÑOS ,O HASTA SU INGRESO AL GRADO DE TRANSICION CON EL FIN DE PROMOVER EL DESARROLLO INTEGRAL DE LA PRIMERA INFANCIA ,CON CALIDAD,Y DE CONFORMIDAD CON LOS LINEAMIENTOS ,MANUAL OPERATIVOS,LAS DIRECTRICES PARAMETROS Y ESTANDERES ESTABLECIDOS POR EL ICBF , EN EL MARCO DE LA ESTRATEGIA DE ATENCION INTEGRAL ''DE CERO A SIEMPRE ''</t>
  </si>
  <si>
    <t>RESTAR LOS SERVICIOS HOGARES COMUNITARIOS DE BIENESTAR FAMILIAR Y FAMI DE CONFORMIDAD CON LAS DIRECTRICES, LINEAMIENTOS Y PARÁMETROS ESTABLECIDOS POR EL ICBF, EN ARMONIA CON LA POLITICA DE ESTADO PARA EL DESARROLLO INTEGRAL A LA PRIMERA INFANCIA DE CERO A SIEMPRE</t>
  </si>
  <si>
    <t>Contribuir al desarrollo integral de niñas, niños y adolescentes entre los 6 y 17, 11 meses y 29 días años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</si>
  <si>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RESTAR LOS SERVICIOS HOGARES COMUNITARIOS DE BIENESTAR Y FAMI DE CONFORMIDAD CON LAS DIRECTRICES, LINEAMIENTOS Y PARÁMETROS ESTABLECIDOS POR EL ICBF, EN ARMONIA CON LA POLITICA DE ESTADO PARA EL DESARROLLO INTEGRAL A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</si>
  <si>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</si>
  <si>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FAMILIAR Y FAMI DE CONFORMIDAD CON LAS DIRECTRICES, LINEAMIENTOS Y PARÁMETROS ESTABLECIDOS POR EL ICBF, EN ARMONIA CON LA POLITICA DE ESTADO PARA EL DESARROLLO INTEGRAL A LA PRIMERA INFANCIA DE CERO A SIEMPRE</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</si>
  <si>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MODALIDAD DE HOGARES COMUNITARIOS DE BIENESTAR EN LAS SIGUIENTES FORMAS DE ATENCION: FAMILIARES, MULTIPLES, GRUPALES, EMPRESARIALES, JARDINES SOCIALES Y EN LA MODALIDAD FAMI.</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</si>
  <si>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SERVICIOEN LA MODALIDAD HOGARES COMUNITARIOS DE BIENESTAR EN LAS SIGUIENTES FORMAS DE ATENCION: FAMILIARES Y EN LA MODALIDAD FAMI.</t>
  </si>
  <si>
    <t>ATENDER INTEGRALMENTE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BAJO SU EXCLUSIVA RESPONSABILIDAD DICHA ATENCION.</t>
  </si>
  <si>
    <t>BRINDAR ATENCION A LA PRIMERA INFANCIA, NIÑOS Y NIÑAS MENORES DE CINCO (5) AÑOS, DE FAMILIAS EN SITUACION DE VULNERABILIDAD A TRAVES DE LOS HOGARES COMUNITARIOS DE BIENESTAR EN LAS SIGUIENTES FORMAS DE ATENCION: FAMILIARES, MULTIPLES, GRUPALES, JARDINSOCIAL, EMPRESARIALESY EN LA MODALIDAD FAMI, DE CONFORMIDAD CON LOS LINEAMIENTOS, ESTANDARES Y DIRECTRICES QUE EL ICBF EXPIDE PARA LAS MISMAS.</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</si>
  <si>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</si>
  <si>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138</t>
  </si>
  <si>
    <t>129</t>
  </si>
  <si>
    <t>prestar los servicios de educacion en el marco de la atencion integral en desarrollo infantil en medio familiar -DIMF-, de conformidad con los manuales operativos de la modalidad familiar, el lineamiento tecnico para la atencion a la primera infancia y las dorectroces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</si>
  <si>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t>
  </si>
  <si>
    <t>JUAN CAMILO OTALVARO GALVAN</t>
  </si>
  <si>
    <t>CRA 24 NO 21-09   OFICINA 01</t>
  </si>
  <si>
    <t>4208471-4364998</t>
  </si>
  <si>
    <t>CRA 24 NO 21-09</t>
  </si>
  <si>
    <t>INFO@FUNDAPROBIC.ORG</t>
  </si>
  <si>
    <t>303</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</si>
  <si>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</si>
  <si>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206</t>
  </si>
  <si>
    <t>203</t>
  </si>
  <si>
    <t>202</t>
  </si>
  <si>
    <t>201</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</si>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</sst>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60"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6" t="str">
        <f>HYPERLINK("#MI_Oferente_Singular!A114","CAPACIDAD RESIDUAL")</f>
        <v>CAPACIDAD RESIDUAL</v>
      </c>
      <c r="F8" s="237"/>
      <c r="G8" s="23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6" t="str">
        <f>HYPERLINK("#MI_Oferente_Singular!A162","TALENTO HUMANO")</f>
        <v>TALENTO HUMANO</v>
      </c>
      <c r="F9" s="237"/>
      <c r="G9" s="23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6" t="str">
        <f>HYPERLINK("#MI_Oferente_Singular!F162","INFRAESTRUCTURA")</f>
        <v>INFRAESTRUCTURA</v>
      </c>
      <c r="F10" s="237"/>
      <c r="G10" s="23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2794</v>
      </c>
      <c r="D15" s="35"/>
      <c r="E15" s="35"/>
      <c r="F15" s="5"/>
      <c r="G15" s="32" t="s">
        <v>1168</v>
      </c>
      <c r="H15" s="103" t="s">
        <v>711</v>
      </c>
      <c r="I15" s="32" t="s">
        <v>2624</v>
      </c>
      <c r="J15" s="108" t="s">
        <v>2626</v>
      </c>
      <c r="L15" s="220" t="s">
        <v>8</v>
      </c>
      <c r="M15" s="22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3" t="s">
        <v>11</v>
      </c>
      <c r="J19" s="134" t="s">
        <v>10</v>
      </c>
      <c r="K19" s="134" t="s">
        <v>2609</v>
      </c>
      <c r="L19" s="134" t="s">
        <v>1161</v>
      </c>
      <c r="M19" s="134" t="s">
        <v>1162</v>
      </c>
      <c r="N19" s="135" t="s">
        <v>2610</v>
      </c>
      <c r="O19" s="130"/>
      <c r="Q19" s="51"/>
      <c r="R19" s="51"/>
    </row>
    <row r="20" spans="1:23" ht="30" customHeight="1" x14ac:dyDescent="0.25">
      <c r="A20" s="9"/>
      <c r="B20" s="109">
        <v>819002119</v>
      </c>
      <c r="C20" s="5"/>
      <c r="D20" s="73"/>
      <c r="E20" s="5"/>
      <c r="F20" s="5"/>
      <c r="G20" s="5"/>
      <c r="H20" s="239"/>
      <c r="I20" s="141" t="s">
        <v>711</v>
      </c>
      <c r="J20" s="142" t="s">
        <v>723</v>
      </c>
      <c r="K20" s="143">
        <v>3215127601</v>
      </c>
      <c r="L20" s="144">
        <v>44188</v>
      </c>
      <c r="M20" s="144">
        <v>44561</v>
      </c>
      <c r="N20" s="128">
        <f>+(M20-L20)/30</f>
        <v>12.433333333333334</v>
      </c>
      <c r="O20" s="131"/>
      <c r="U20" s="127"/>
      <c r="V20" s="105">
        <f ca="1">NOW()</f>
        <v>44193.460950347224</v>
      </c>
      <c r="W20" s="105">
        <f ca="1">NOW()</f>
        <v>44193.460950347224</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2"/>
      <c r="I37" s="123"/>
      <c r="J37" s="123"/>
      <c r="K37" s="123"/>
      <c r="L37" s="123"/>
      <c r="M37" s="123"/>
      <c r="N37" s="123"/>
      <c r="O37" s="124"/>
    </row>
    <row r="38" spans="1:16" ht="21" customHeight="1" x14ac:dyDescent="0.25">
      <c r="A38" s="9"/>
      <c r="B38" s="234" t="str">
        <f>VLOOKUP(B20,EAS!A2:B1439,2,0)</f>
        <v>FUNDACION PARA EL BIENESTAR SOCIAL DE LA COMUNIDAD</v>
      </c>
      <c r="C38" s="234"/>
      <c r="D38" s="234"/>
      <c r="E38" s="234"/>
      <c r="F38" s="234"/>
      <c r="G38" s="5"/>
      <c r="H38" s="125"/>
      <c r="I38" s="243" t="s">
        <v>7</v>
      </c>
      <c r="J38" s="243"/>
      <c r="K38" s="243"/>
      <c r="L38" s="243"/>
      <c r="M38" s="243"/>
      <c r="N38" s="243"/>
      <c r="O38" s="126"/>
    </row>
    <row r="39" spans="1:16" ht="42.95" customHeight="1" thickBot="1" x14ac:dyDescent="0.3">
      <c r="A39" s="10"/>
      <c r="B39" s="11"/>
      <c r="C39" s="11"/>
      <c r="D39" s="11"/>
      <c r="E39" s="11"/>
      <c r="F39" s="11"/>
      <c r="G39" s="11"/>
      <c r="H39" s="10"/>
      <c r="I39" s="229" t="s">
        <v>2793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14" t="s">
        <v>2678</v>
      </c>
      <c r="F48" s="114" t="s">
        <v>2679</v>
      </c>
      <c r="G48" s="152">
        <f>IF(AND(E48&lt;&gt;"",F48&lt;&gt;""),((F48-E48)/30),"")</f>
        <v>1.4333333333333333</v>
      </c>
      <c r="H48" s="115" t="s">
        <v>2752</v>
      </c>
      <c r="I48" s="114" t="s">
        <v>711</v>
      </c>
      <c r="J48" s="114" t="s">
        <v>713</v>
      </c>
      <c r="K48" s="116">
        <v>515436692</v>
      </c>
      <c r="L48" s="111" t="s">
        <v>1148</v>
      </c>
      <c r="M48" s="112">
        <v>1</v>
      </c>
      <c r="N48" s="117" t="s">
        <v>27</v>
      </c>
      <c r="O48" s="117" t="s">
        <v>26</v>
      </c>
      <c r="P48" s="78"/>
    </row>
    <row r="49" spans="1:16" s="6" customFormat="1" ht="24.75" customHeight="1" x14ac:dyDescent="0.25">
      <c r="A49" s="136">
        <v>2</v>
      </c>
      <c r="B49" s="115" t="s">
        <v>2676</v>
      </c>
      <c r="C49" s="117" t="s">
        <v>31</v>
      </c>
      <c r="D49" s="114" t="s">
        <v>2680</v>
      </c>
      <c r="E49" s="114" t="s">
        <v>2678</v>
      </c>
      <c r="F49" s="114" t="s">
        <v>2679</v>
      </c>
      <c r="G49" s="152">
        <f t="shared" ref="G49:G50" si="2">IF(AND(E49&lt;&gt;"",F49&lt;&gt;""),((F49-E49)/30),"")</f>
        <v>1.4333333333333333</v>
      </c>
      <c r="H49" s="169" t="s">
        <v>2753</v>
      </c>
      <c r="I49" s="114" t="s">
        <v>711</v>
      </c>
      <c r="J49" s="114" t="s">
        <v>723</v>
      </c>
      <c r="K49" s="116">
        <v>370873963</v>
      </c>
      <c r="L49" s="117" t="s">
        <v>1148</v>
      </c>
      <c r="M49" s="112">
        <v>1</v>
      </c>
      <c r="N49" s="117" t="s">
        <v>27</v>
      </c>
      <c r="O49" s="117" t="s">
        <v>26</v>
      </c>
      <c r="P49" s="78"/>
    </row>
    <row r="50" spans="1:16" s="6" customFormat="1" ht="24.75" customHeight="1" x14ac:dyDescent="0.25">
      <c r="A50" s="136">
        <v>3</v>
      </c>
      <c r="B50" s="115" t="s">
        <v>2676</v>
      </c>
      <c r="C50" s="117" t="s">
        <v>31</v>
      </c>
      <c r="D50" s="114" t="s">
        <v>2680</v>
      </c>
      <c r="E50" s="114" t="s">
        <v>2678</v>
      </c>
      <c r="F50" s="114" t="s">
        <v>2679</v>
      </c>
      <c r="G50" s="152">
        <f t="shared" si="2"/>
        <v>1.4333333333333333</v>
      </c>
      <c r="H50" s="115" t="s">
        <v>2753</v>
      </c>
      <c r="I50" s="114" t="s">
        <v>711</v>
      </c>
      <c r="J50" s="114" t="s">
        <v>715</v>
      </c>
      <c r="K50" s="116">
        <v>370873963</v>
      </c>
      <c r="L50" s="117" t="s">
        <v>1148</v>
      </c>
      <c r="M50" s="112">
        <v>1</v>
      </c>
      <c r="N50" s="117" t="s">
        <v>27</v>
      </c>
      <c r="O50" s="117" t="s">
        <v>26</v>
      </c>
      <c r="P50" s="78"/>
    </row>
    <row r="51" spans="1:16" s="6" customFormat="1" ht="24.75" customHeight="1" outlineLevel="1" x14ac:dyDescent="0.25">
      <c r="A51" s="136">
        <v>4</v>
      </c>
      <c r="B51" s="115" t="s">
        <v>2676</v>
      </c>
      <c r="C51" s="117" t="s">
        <v>31</v>
      </c>
      <c r="D51" s="114" t="s">
        <v>2680</v>
      </c>
      <c r="E51" s="114" t="s">
        <v>2678</v>
      </c>
      <c r="F51" s="114" t="s">
        <v>2679</v>
      </c>
      <c r="G51" s="152">
        <f t="shared" ref="G51:G107" si="3">IF(AND(E51&lt;&gt;"",F51&lt;&gt;""),((F51-E51)/30),"")</f>
        <v>1.4333333333333333</v>
      </c>
      <c r="H51" s="115" t="s">
        <v>2753</v>
      </c>
      <c r="I51" s="114" t="s">
        <v>711</v>
      </c>
      <c r="J51" s="114" t="s">
        <v>722</v>
      </c>
      <c r="K51" s="113">
        <v>370873963</v>
      </c>
      <c r="L51" s="117" t="s">
        <v>1148</v>
      </c>
      <c r="M51" s="112">
        <v>1</v>
      </c>
      <c r="N51" s="117" t="s">
        <v>27</v>
      </c>
      <c r="O51" s="117" t="s">
        <v>26</v>
      </c>
      <c r="P51" s="78"/>
    </row>
    <row r="52" spans="1:16" s="7" customFormat="1" ht="24.75" customHeight="1" outlineLevel="1" x14ac:dyDescent="0.25">
      <c r="A52" s="137">
        <v>5</v>
      </c>
      <c r="B52" s="115" t="s">
        <v>2676</v>
      </c>
      <c r="C52" s="117" t="s">
        <v>31</v>
      </c>
      <c r="D52" s="114" t="s">
        <v>2681</v>
      </c>
      <c r="E52" s="114" t="s">
        <v>2682</v>
      </c>
      <c r="F52" s="114" t="s">
        <v>2683</v>
      </c>
      <c r="G52" s="152">
        <f t="shared" si="3"/>
        <v>4.5333333333333332</v>
      </c>
      <c r="H52" s="115" t="s">
        <v>2754</v>
      </c>
      <c r="I52" s="114" t="s">
        <v>711</v>
      </c>
      <c r="J52" s="114" t="s">
        <v>723</v>
      </c>
      <c r="K52" s="113">
        <v>2213122525</v>
      </c>
      <c r="L52" s="117" t="s">
        <v>1148</v>
      </c>
      <c r="M52" s="112">
        <v>1</v>
      </c>
      <c r="N52" s="117" t="s">
        <v>27</v>
      </c>
      <c r="O52" s="117" t="s">
        <v>26</v>
      </c>
      <c r="P52" s="79"/>
    </row>
    <row r="53" spans="1:16" s="7" customFormat="1" ht="24.75" customHeight="1" outlineLevel="1" x14ac:dyDescent="0.25">
      <c r="A53" s="137">
        <v>6</v>
      </c>
      <c r="B53" s="115" t="s">
        <v>2676</v>
      </c>
      <c r="C53" s="117" t="s">
        <v>31</v>
      </c>
      <c r="D53" s="114" t="s">
        <v>2681</v>
      </c>
      <c r="E53" s="114" t="s">
        <v>2682</v>
      </c>
      <c r="F53" s="114" t="s">
        <v>2683</v>
      </c>
      <c r="G53" s="152">
        <f t="shared" si="3"/>
        <v>4.5333333333333332</v>
      </c>
      <c r="H53" s="115" t="s">
        <v>2754</v>
      </c>
      <c r="I53" s="114" t="s">
        <v>711</v>
      </c>
      <c r="J53" s="114" t="s">
        <v>715</v>
      </c>
      <c r="K53" s="113">
        <v>2213122525</v>
      </c>
      <c r="L53" s="117" t="s">
        <v>1148</v>
      </c>
      <c r="M53" s="112">
        <v>1</v>
      </c>
      <c r="N53" s="117" t="s">
        <v>27</v>
      </c>
      <c r="O53" s="117" t="s">
        <v>26</v>
      </c>
      <c r="P53" s="79"/>
    </row>
    <row r="54" spans="1:16" s="7" customFormat="1" ht="24.75" customHeight="1" outlineLevel="1" x14ac:dyDescent="0.25">
      <c r="A54" s="137">
        <v>7</v>
      </c>
      <c r="B54" s="115" t="s">
        <v>2676</v>
      </c>
      <c r="C54" s="117" t="s">
        <v>31</v>
      </c>
      <c r="D54" s="114" t="s">
        <v>2684</v>
      </c>
      <c r="E54" s="114" t="s">
        <v>2682</v>
      </c>
      <c r="F54" s="114" t="s">
        <v>2683</v>
      </c>
      <c r="G54" s="152">
        <f t="shared" si="3"/>
        <v>4.5333333333333332</v>
      </c>
      <c r="H54" s="115" t="s">
        <v>2754</v>
      </c>
      <c r="I54" s="114" t="s">
        <v>711</v>
      </c>
      <c r="J54" s="114" t="s">
        <v>719</v>
      </c>
      <c r="K54" s="113">
        <v>1271916206</v>
      </c>
      <c r="L54" s="117" t="s">
        <v>1148</v>
      </c>
      <c r="M54" s="112">
        <v>1</v>
      </c>
      <c r="N54" s="117" t="s">
        <v>27</v>
      </c>
      <c r="O54" s="117" t="s">
        <v>26</v>
      </c>
      <c r="P54" s="79"/>
    </row>
    <row r="55" spans="1:16" s="7" customFormat="1" ht="24.75" customHeight="1" outlineLevel="1" x14ac:dyDescent="0.25">
      <c r="A55" s="137">
        <v>8</v>
      </c>
      <c r="B55" s="115" t="s">
        <v>2676</v>
      </c>
      <c r="C55" s="117" t="s">
        <v>31</v>
      </c>
      <c r="D55" s="114" t="s">
        <v>2685</v>
      </c>
      <c r="E55" s="114" t="s">
        <v>2682</v>
      </c>
      <c r="F55" s="114" t="s">
        <v>2683</v>
      </c>
      <c r="G55" s="152">
        <f t="shared" si="3"/>
        <v>4.5333333333333332</v>
      </c>
      <c r="H55" s="115" t="s">
        <v>2754</v>
      </c>
      <c r="I55" s="114" t="s">
        <v>711</v>
      </c>
      <c r="J55" s="114" t="s">
        <v>713</v>
      </c>
      <c r="K55" s="116">
        <v>313822172</v>
      </c>
      <c r="L55" s="117" t="s">
        <v>1148</v>
      </c>
      <c r="M55" s="112">
        <v>1</v>
      </c>
      <c r="N55" s="117" t="s">
        <v>27</v>
      </c>
      <c r="O55" s="117" t="s">
        <v>26</v>
      </c>
      <c r="P55" s="79"/>
    </row>
    <row r="56" spans="1:16" s="7" customFormat="1" ht="24.75" customHeight="1" outlineLevel="1" x14ac:dyDescent="0.25">
      <c r="A56" s="137">
        <v>9</v>
      </c>
      <c r="B56" s="115" t="s">
        <v>2676</v>
      </c>
      <c r="C56" s="117" t="s">
        <v>31</v>
      </c>
      <c r="D56" s="114" t="s">
        <v>2686</v>
      </c>
      <c r="E56" s="114" t="s">
        <v>2687</v>
      </c>
      <c r="F56" s="114" t="s">
        <v>2688</v>
      </c>
      <c r="G56" s="152">
        <f t="shared" si="3"/>
        <v>21.233333333333334</v>
      </c>
      <c r="H56" s="115" t="s">
        <v>2755</v>
      </c>
      <c r="I56" s="114" t="s">
        <v>711</v>
      </c>
      <c r="J56" s="114" t="s">
        <v>719</v>
      </c>
      <c r="K56" s="116">
        <v>4240392226</v>
      </c>
      <c r="L56" s="117" t="s">
        <v>1148</v>
      </c>
      <c r="M56" s="112">
        <v>1</v>
      </c>
      <c r="N56" s="117" t="s">
        <v>27</v>
      </c>
      <c r="O56" s="117" t="s">
        <v>26</v>
      </c>
      <c r="P56" s="79"/>
    </row>
    <row r="57" spans="1:16" s="7" customFormat="1" ht="24.75" customHeight="1" outlineLevel="1" x14ac:dyDescent="0.25">
      <c r="A57" s="137">
        <v>10</v>
      </c>
      <c r="B57" s="115" t="s">
        <v>2676</v>
      </c>
      <c r="C57" s="117" t="s">
        <v>31</v>
      </c>
      <c r="D57" s="114" t="s">
        <v>2689</v>
      </c>
      <c r="E57" s="114" t="s">
        <v>2687</v>
      </c>
      <c r="F57" s="114" t="s">
        <v>2688</v>
      </c>
      <c r="G57" s="152">
        <f t="shared" si="3"/>
        <v>21.233333333333334</v>
      </c>
      <c r="H57" s="115" t="s">
        <v>2755</v>
      </c>
      <c r="I57" s="114" t="s">
        <v>711</v>
      </c>
      <c r="J57" s="114" t="s">
        <v>723</v>
      </c>
      <c r="K57" s="116">
        <v>9005730466</v>
      </c>
      <c r="L57" s="117" t="s">
        <v>1148</v>
      </c>
      <c r="M57" s="112">
        <v>1</v>
      </c>
      <c r="N57" s="117" t="s">
        <v>27</v>
      </c>
      <c r="O57" s="117" t="s">
        <v>26</v>
      </c>
      <c r="P57" s="79"/>
    </row>
    <row r="58" spans="1:16" s="7" customFormat="1" ht="24.75" customHeight="1" outlineLevel="1" x14ac:dyDescent="0.25">
      <c r="A58" s="137">
        <v>11</v>
      </c>
      <c r="B58" s="115" t="s">
        <v>2676</v>
      </c>
      <c r="C58" s="117" t="s">
        <v>31</v>
      </c>
      <c r="D58" s="114" t="s">
        <v>2690</v>
      </c>
      <c r="E58" s="114" t="s">
        <v>2687</v>
      </c>
      <c r="F58" s="114" t="s">
        <v>2688</v>
      </c>
      <c r="G58" s="152">
        <f t="shared" si="3"/>
        <v>21.233333333333334</v>
      </c>
      <c r="H58" s="115" t="s">
        <v>2755</v>
      </c>
      <c r="I58" s="114" t="s">
        <v>711</v>
      </c>
      <c r="J58" s="114" t="s">
        <v>713</v>
      </c>
      <c r="K58" s="116">
        <v>3421881695</v>
      </c>
      <c r="L58" s="117" t="s">
        <v>1148</v>
      </c>
      <c r="M58" s="112">
        <v>1</v>
      </c>
      <c r="N58" s="117" t="s">
        <v>27</v>
      </c>
      <c r="O58" s="117" t="s">
        <v>26</v>
      </c>
      <c r="P58" s="79"/>
    </row>
    <row r="59" spans="1:16" s="7" customFormat="1" ht="24.75" customHeight="1" outlineLevel="1" x14ac:dyDescent="0.25">
      <c r="A59" s="137">
        <v>12</v>
      </c>
      <c r="B59" s="115" t="s">
        <v>2676</v>
      </c>
      <c r="C59" s="117" t="s">
        <v>31</v>
      </c>
      <c r="D59" s="114" t="s">
        <v>2691</v>
      </c>
      <c r="E59" s="114" t="s">
        <v>2687</v>
      </c>
      <c r="F59" s="114" t="s">
        <v>2688</v>
      </c>
      <c r="G59" s="152">
        <f t="shared" si="3"/>
        <v>21.233333333333334</v>
      </c>
      <c r="H59" s="115" t="s">
        <v>2755</v>
      </c>
      <c r="I59" s="114" t="s">
        <v>711</v>
      </c>
      <c r="J59" s="114" t="s">
        <v>713</v>
      </c>
      <c r="K59" s="116">
        <v>1390253508</v>
      </c>
      <c r="L59" s="117" t="s">
        <v>1148</v>
      </c>
      <c r="M59" s="112">
        <v>1</v>
      </c>
      <c r="N59" s="117" t="s">
        <v>27</v>
      </c>
      <c r="O59" s="117" t="s">
        <v>26</v>
      </c>
      <c r="P59" s="79"/>
    </row>
    <row r="60" spans="1:16" s="7" customFormat="1" ht="24.75" customHeight="1" outlineLevel="1" x14ac:dyDescent="0.25">
      <c r="A60" s="137">
        <v>13</v>
      </c>
      <c r="B60" s="115" t="s">
        <v>2676</v>
      </c>
      <c r="C60" s="117" t="s">
        <v>31</v>
      </c>
      <c r="D60" s="114" t="s">
        <v>2692</v>
      </c>
      <c r="E60" s="114" t="s">
        <v>2687</v>
      </c>
      <c r="F60" s="114" t="s">
        <v>2693</v>
      </c>
      <c r="G60" s="152">
        <f t="shared" si="3"/>
        <v>1.4666666666666666</v>
      </c>
      <c r="H60" s="115" t="s">
        <v>2756</v>
      </c>
      <c r="I60" s="114" t="s">
        <v>711</v>
      </c>
      <c r="J60" s="114" t="s">
        <v>713</v>
      </c>
      <c r="K60" s="116">
        <v>111179250</v>
      </c>
      <c r="L60" s="117" t="s">
        <v>1148</v>
      </c>
      <c r="M60" s="112">
        <v>1</v>
      </c>
      <c r="N60" s="117" t="s">
        <v>27</v>
      </c>
      <c r="O60" s="117" t="s">
        <v>26</v>
      </c>
      <c r="P60" s="79"/>
    </row>
    <row r="61" spans="1:16" s="7" customFormat="1" ht="24.75" customHeight="1" outlineLevel="1" x14ac:dyDescent="0.25">
      <c r="A61" s="137">
        <v>14</v>
      </c>
      <c r="B61" s="115" t="s">
        <v>2676</v>
      </c>
      <c r="C61" s="117" t="s">
        <v>31</v>
      </c>
      <c r="D61" s="114" t="s">
        <v>2694</v>
      </c>
      <c r="E61" s="114" t="s">
        <v>2695</v>
      </c>
      <c r="F61" s="114" t="s">
        <v>2696</v>
      </c>
      <c r="G61" s="152">
        <f t="shared" si="3"/>
        <v>10.633333333333333</v>
      </c>
      <c r="H61" s="115" t="s">
        <v>2757</v>
      </c>
      <c r="I61" s="114" t="s">
        <v>711</v>
      </c>
      <c r="J61" s="114" t="s">
        <v>715</v>
      </c>
      <c r="K61" s="116">
        <v>2398398996</v>
      </c>
      <c r="L61" s="117" t="s">
        <v>1148</v>
      </c>
      <c r="M61" s="112">
        <v>1</v>
      </c>
      <c r="N61" s="117" t="s">
        <v>27</v>
      </c>
      <c r="O61" s="117" t="s">
        <v>26</v>
      </c>
      <c r="P61" s="79"/>
    </row>
    <row r="62" spans="1:16" s="7" customFormat="1" ht="24.75" customHeight="1" outlineLevel="1" x14ac:dyDescent="0.25">
      <c r="A62" s="137">
        <v>15</v>
      </c>
      <c r="B62" s="115" t="s">
        <v>2676</v>
      </c>
      <c r="C62" s="117" t="s">
        <v>31</v>
      </c>
      <c r="D62" s="114" t="s">
        <v>2694</v>
      </c>
      <c r="E62" s="114" t="s">
        <v>2695</v>
      </c>
      <c r="F62" s="114" t="s">
        <v>2696</v>
      </c>
      <c r="G62" s="152">
        <f t="shared" si="3"/>
        <v>10.633333333333333</v>
      </c>
      <c r="H62" s="115" t="s">
        <v>2757</v>
      </c>
      <c r="I62" s="114" t="s">
        <v>711</v>
      </c>
      <c r="J62" s="114" t="s">
        <v>723</v>
      </c>
      <c r="K62" s="116">
        <v>2398398996</v>
      </c>
      <c r="L62" s="117" t="s">
        <v>1148</v>
      </c>
      <c r="M62" s="112">
        <v>1</v>
      </c>
      <c r="N62" s="117" t="s">
        <v>27</v>
      </c>
      <c r="O62" s="117" t="s">
        <v>26</v>
      </c>
      <c r="P62" s="79"/>
    </row>
    <row r="63" spans="1:16" s="7" customFormat="1" ht="24.75" customHeight="1" outlineLevel="1" x14ac:dyDescent="0.25">
      <c r="A63" s="137">
        <v>16</v>
      </c>
      <c r="B63" s="115" t="s">
        <v>2676</v>
      </c>
      <c r="C63" s="117" t="s">
        <v>31</v>
      </c>
      <c r="D63" s="114" t="s">
        <v>2694</v>
      </c>
      <c r="E63" s="114" t="s">
        <v>2695</v>
      </c>
      <c r="F63" s="114" t="s">
        <v>2696</v>
      </c>
      <c r="G63" s="152">
        <f t="shared" si="3"/>
        <v>10.633333333333333</v>
      </c>
      <c r="H63" s="115" t="s">
        <v>2757</v>
      </c>
      <c r="I63" s="114" t="s">
        <v>711</v>
      </c>
      <c r="J63" s="114" t="s">
        <v>722</v>
      </c>
      <c r="K63" s="116">
        <v>2398398996</v>
      </c>
      <c r="L63" s="117" t="s">
        <v>1148</v>
      </c>
      <c r="M63" s="112">
        <v>1</v>
      </c>
      <c r="N63" s="117" t="s">
        <v>27</v>
      </c>
      <c r="O63" s="117" t="s">
        <v>26</v>
      </c>
      <c r="P63" s="79"/>
    </row>
    <row r="64" spans="1:16" s="7" customFormat="1" ht="24.75" customHeight="1" outlineLevel="1" x14ac:dyDescent="0.25">
      <c r="A64" s="137">
        <v>17</v>
      </c>
      <c r="B64" s="115" t="s">
        <v>2676</v>
      </c>
      <c r="C64" s="117" t="s">
        <v>31</v>
      </c>
      <c r="D64" s="114" t="s">
        <v>2697</v>
      </c>
      <c r="E64" s="114" t="s">
        <v>2698</v>
      </c>
      <c r="F64" s="114" t="s">
        <v>2696</v>
      </c>
      <c r="G64" s="152">
        <f t="shared" si="3"/>
        <v>11.166666666666666</v>
      </c>
      <c r="H64" s="115" t="s">
        <v>2757</v>
      </c>
      <c r="I64" s="114" t="s">
        <v>711</v>
      </c>
      <c r="J64" s="114" t="s">
        <v>713</v>
      </c>
      <c r="K64" s="116">
        <v>4734943638</v>
      </c>
      <c r="L64" s="117" t="s">
        <v>1148</v>
      </c>
      <c r="M64" s="112">
        <v>1</v>
      </c>
      <c r="N64" s="117" t="s">
        <v>27</v>
      </c>
      <c r="O64" s="117" t="s">
        <v>26</v>
      </c>
      <c r="P64" s="79"/>
    </row>
    <row r="65" spans="1:16" s="7" customFormat="1" ht="24.75" customHeight="1" outlineLevel="1" x14ac:dyDescent="0.25">
      <c r="A65" s="137">
        <v>18</v>
      </c>
      <c r="B65" s="115" t="s">
        <v>2676</v>
      </c>
      <c r="C65" s="117" t="s">
        <v>31</v>
      </c>
      <c r="D65" s="114" t="s">
        <v>2699</v>
      </c>
      <c r="E65" s="114" t="s">
        <v>2700</v>
      </c>
      <c r="F65" s="114" t="s">
        <v>2701</v>
      </c>
      <c r="G65" s="152">
        <f t="shared" si="3"/>
        <v>12.333333333333334</v>
      </c>
      <c r="H65" s="115" t="s">
        <v>2758</v>
      </c>
      <c r="I65" s="114" t="s">
        <v>711</v>
      </c>
      <c r="J65" s="114" t="s">
        <v>723</v>
      </c>
      <c r="K65" s="116">
        <v>1744526092</v>
      </c>
      <c r="L65" s="117" t="s">
        <v>1148</v>
      </c>
      <c r="M65" s="112">
        <v>1</v>
      </c>
      <c r="N65" s="117" t="s">
        <v>27</v>
      </c>
      <c r="O65" s="117" t="s">
        <v>26</v>
      </c>
      <c r="P65" s="79"/>
    </row>
    <row r="66" spans="1:16" s="7" customFormat="1" ht="24.75" customHeight="1" outlineLevel="1" x14ac:dyDescent="0.25">
      <c r="A66" s="137">
        <v>19</v>
      </c>
      <c r="B66" s="115" t="s">
        <v>2676</v>
      </c>
      <c r="C66" s="117" t="s">
        <v>31</v>
      </c>
      <c r="D66" s="114" t="s">
        <v>2702</v>
      </c>
      <c r="E66" s="114" t="s">
        <v>2703</v>
      </c>
      <c r="F66" s="114" t="s">
        <v>2701</v>
      </c>
      <c r="G66" s="152">
        <f t="shared" si="3"/>
        <v>12.133333333333333</v>
      </c>
      <c r="H66" s="115" t="s">
        <v>2759</v>
      </c>
      <c r="I66" s="114" t="s">
        <v>711</v>
      </c>
      <c r="J66" s="114" t="s">
        <v>713</v>
      </c>
      <c r="K66" s="116">
        <v>5429544711</v>
      </c>
      <c r="L66" s="117" t="s">
        <v>1148</v>
      </c>
      <c r="M66" s="112">
        <v>1</v>
      </c>
      <c r="N66" s="117" t="s">
        <v>27</v>
      </c>
      <c r="O66" s="117" t="s">
        <v>26</v>
      </c>
      <c r="P66" s="79"/>
    </row>
    <row r="67" spans="1:16" s="7" customFormat="1" ht="24.75" customHeight="1" outlineLevel="1" x14ac:dyDescent="0.25">
      <c r="A67" s="137">
        <v>20</v>
      </c>
      <c r="B67" s="115" t="s">
        <v>2676</v>
      </c>
      <c r="C67" s="117" t="s">
        <v>31</v>
      </c>
      <c r="D67" s="114" t="s">
        <v>2704</v>
      </c>
      <c r="E67" s="114" t="s">
        <v>2705</v>
      </c>
      <c r="F67" s="114" t="s">
        <v>2706</v>
      </c>
      <c r="G67" s="152">
        <f t="shared" si="3"/>
        <v>9.1999999999999993</v>
      </c>
      <c r="H67" s="115" t="s">
        <v>2760</v>
      </c>
      <c r="I67" s="114" t="s">
        <v>711</v>
      </c>
      <c r="J67" s="114" t="s">
        <v>713</v>
      </c>
      <c r="K67" s="116">
        <v>3071691196</v>
      </c>
      <c r="L67" s="117" t="s">
        <v>1148</v>
      </c>
      <c r="M67" s="112">
        <v>1</v>
      </c>
      <c r="N67" s="117" t="s">
        <v>27</v>
      </c>
      <c r="O67" s="117" t="s">
        <v>1148</v>
      </c>
      <c r="P67" s="79"/>
    </row>
    <row r="68" spans="1:16" s="7" customFormat="1" ht="24.75" customHeight="1" outlineLevel="1" x14ac:dyDescent="0.25">
      <c r="A68" s="137">
        <v>21</v>
      </c>
      <c r="B68" s="115" t="s">
        <v>2676</v>
      </c>
      <c r="C68" s="117" t="s">
        <v>31</v>
      </c>
      <c r="D68" s="114" t="s">
        <v>2707</v>
      </c>
      <c r="E68" s="114" t="s">
        <v>2705</v>
      </c>
      <c r="F68" s="114" t="s">
        <v>2706</v>
      </c>
      <c r="G68" s="152">
        <f t="shared" si="3"/>
        <v>9.1999999999999993</v>
      </c>
      <c r="H68" s="115" t="s">
        <v>2761</v>
      </c>
      <c r="I68" s="114" t="s">
        <v>711</v>
      </c>
      <c r="J68" s="114" t="s">
        <v>713</v>
      </c>
      <c r="K68" s="116">
        <v>614250285</v>
      </c>
      <c r="L68" s="117" t="s">
        <v>1148</v>
      </c>
      <c r="M68" s="112">
        <v>1</v>
      </c>
      <c r="N68" s="117" t="s">
        <v>27</v>
      </c>
      <c r="O68" s="117" t="s">
        <v>1148</v>
      </c>
      <c r="P68" s="79"/>
    </row>
    <row r="69" spans="1:16" s="7" customFormat="1" ht="24.75" customHeight="1" outlineLevel="1" x14ac:dyDescent="0.25">
      <c r="A69" s="137">
        <v>22</v>
      </c>
      <c r="B69" s="115" t="s">
        <v>2676</v>
      </c>
      <c r="C69" s="117" t="s">
        <v>31</v>
      </c>
      <c r="D69" s="114" t="s">
        <v>2708</v>
      </c>
      <c r="E69" s="114" t="s">
        <v>2705</v>
      </c>
      <c r="F69" s="114" t="s">
        <v>2706</v>
      </c>
      <c r="G69" s="152">
        <f t="shared" si="3"/>
        <v>9.1999999999999993</v>
      </c>
      <c r="H69" s="115" t="s">
        <v>2762</v>
      </c>
      <c r="I69" s="114" t="s">
        <v>711</v>
      </c>
      <c r="J69" s="114" t="s">
        <v>723</v>
      </c>
      <c r="K69" s="116">
        <v>966624130</v>
      </c>
      <c r="L69" s="117" t="s">
        <v>1148</v>
      </c>
      <c r="M69" s="112">
        <v>1</v>
      </c>
      <c r="N69" s="117" t="s">
        <v>27</v>
      </c>
      <c r="O69" s="117" t="s">
        <v>1148</v>
      </c>
      <c r="P69" s="79"/>
    </row>
    <row r="70" spans="1:16" s="7" customFormat="1" ht="24.75" customHeight="1" outlineLevel="1" x14ac:dyDescent="0.25">
      <c r="A70" s="137">
        <v>23</v>
      </c>
      <c r="B70" s="115" t="s">
        <v>2676</v>
      </c>
      <c r="C70" s="117" t="s">
        <v>31</v>
      </c>
      <c r="D70" s="114" t="s">
        <v>2709</v>
      </c>
      <c r="E70" s="114" t="s">
        <v>2682</v>
      </c>
      <c r="F70" s="114" t="s">
        <v>2683</v>
      </c>
      <c r="G70" s="152">
        <f t="shared" si="3"/>
        <v>4.5333333333333332</v>
      </c>
      <c r="H70" s="115" t="s">
        <v>2763</v>
      </c>
      <c r="I70" s="114" t="s">
        <v>711</v>
      </c>
      <c r="J70" s="114" t="s">
        <v>713</v>
      </c>
      <c r="K70" s="116">
        <v>1108752700</v>
      </c>
      <c r="L70" s="117" t="s">
        <v>1148</v>
      </c>
      <c r="M70" s="112">
        <v>1</v>
      </c>
      <c r="N70" s="117" t="s">
        <v>27</v>
      </c>
      <c r="O70" s="117" t="s">
        <v>1148</v>
      </c>
      <c r="P70" s="79"/>
    </row>
    <row r="71" spans="1:16" s="7" customFormat="1" ht="24.75" customHeight="1" outlineLevel="1" x14ac:dyDescent="0.25">
      <c r="A71" s="137">
        <v>24</v>
      </c>
      <c r="B71" s="115" t="s">
        <v>2676</v>
      </c>
      <c r="C71" s="117" t="s">
        <v>31</v>
      </c>
      <c r="D71" s="114" t="s">
        <v>2710</v>
      </c>
      <c r="E71" s="114" t="s">
        <v>2711</v>
      </c>
      <c r="F71" s="114" t="s">
        <v>2706</v>
      </c>
      <c r="G71" s="152">
        <f t="shared" si="3"/>
        <v>9.2666666666666675</v>
      </c>
      <c r="H71" s="115" t="s">
        <v>2762</v>
      </c>
      <c r="I71" s="114" t="s">
        <v>711</v>
      </c>
      <c r="J71" s="114" t="s">
        <v>713</v>
      </c>
      <c r="K71" s="116">
        <v>595378375</v>
      </c>
      <c r="L71" s="117" t="s">
        <v>1148</v>
      </c>
      <c r="M71" s="112">
        <v>1</v>
      </c>
      <c r="N71" s="117" t="s">
        <v>27</v>
      </c>
      <c r="O71" s="117" t="s">
        <v>1148</v>
      </c>
      <c r="P71" s="79"/>
    </row>
    <row r="72" spans="1:16" s="7" customFormat="1" ht="24.75" customHeight="1" outlineLevel="1" x14ac:dyDescent="0.25">
      <c r="A72" s="137">
        <v>25</v>
      </c>
      <c r="B72" s="115" t="s">
        <v>2676</v>
      </c>
      <c r="C72" s="117" t="s">
        <v>31</v>
      </c>
      <c r="D72" s="114" t="s">
        <v>2712</v>
      </c>
      <c r="E72" s="114" t="s">
        <v>2713</v>
      </c>
      <c r="F72" s="114" t="s">
        <v>2693</v>
      </c>
      <c r="G72" s="152">
        <f t="shared" si="3"/>
        <v>10.733333333333333</v>
      </c>
      <c r="H72" s="115" t="s">
        <v>2764</v>
      </c>
      <c r="I72" s="114" t="s">
        <v>711</v>
      </c>
      <c r="J72" s="114" t="s">
        <v>723</v>
      </c>
      <c r="K72" s="116">
        <v>1401862178</v>
      </c>
      <c r="L72" s="117" t="s">
        <v>1148</v>
      </c>
      <c r="M72" s="112">
        <v>1</v>
      </c>
      <c r="N72" s="117" t="s">
        <v>27</v>
      </c>
      <c r="O72" s="117" t="s">
        <v>1148</v>
      </c>
      <c r="P72" s="79"/>
    </row>
    <row r="73" spans="1:16" s="7" customFormat="1" ht="24.75" customHeight="1" outlineLevel="1" x14ac:dyDescent="0.25">
      <c r="A73" s="137">
        <v>26</v>
      </c>
      <c r="B73" s="115" t="s">
        <v>2676</v>
      </c>
      <c r="C73" s="117" t="s">
        <v>31</v>
      </c>
      <c r="D73" s="114" t="s">
        <v>2714</v>
      </c>
      <c r="E73" s="114" t="s">
        <v>2715</v>
      </c>
      <c r="F73" s="114" t="s">
        <v>2716</v>
      </c>
      <c r="G73" s="152">
        <f t="shared" si="3"/>
        <v>11.6</v>
      </c>
      <c r="H73" s="115" t="s">
        <v>2765</v>
      </c>
      <c r="I73" s="114" t="s">
        <v>711</v>
      </c>
      <c r="J73" s="114" t="s">
        <v>715</v>
      </c>
      <c r="K73" s="116">
        <v>7047456990</v>
      </c>
      <c r="L73" s="117" t="s">
        <v>1148</v>
      </c>
      <c r="M73" s="112">
        <v>1</v>
      </c>
      <c r="N73" s="117" t="s">
        <v>27</v>
      </c>
      <c r="O73" s="117" t="s">
        <v>1148</v>
      </c>
      <c r="P73" s="79"/>
    </row>
    <row r="74" spans="1:16" s="7" customFormat="1" ht="24.75" customHeight="1" outlineLevel="1" x14ac:dyDescent="0.25">
      <c r="A74" s="137">
        <v>27</v>
      </c>
      <c r="B74" s="115" t="s">
        <v>2676</v>
      </c>
      <c r="C74" s="117" t="s">
        <v>31</v>
      </c>
      <c r="D74" s="114" t="s">
        <v>2714</v>
      </c>
      <c r="E74" s="114" t="s">
        <v>2715</v>
      </c>
      <c r="F74" s="114" t="s">
        <v>2716</v>
      </c>
      <c r="G74" s="152">
        <f t="shared" si="3"/>
        <v>11.6</v>
      </c>
      <c r="H74" s="115" t="s">
        <v>2765</v>
      </c>
      <c r="I74" s="114" t="s">
        <v>711</v>
      </c>
      <c r="J74" s="114" t="s">
        <v>723</v>
      </c>
      <c r="K74" s="116">
        <v>7047456990</v>
      </c>
      <c r="L74" s="117" t="s">
        <v>1148</v>
      </c>
      <c r="M74" s="112">
        <v>1</v>
      </c>
      <c r="N74" s="117" t="s">
        <v>27</v>
      </c>
      <c r="O74" s="117" t="s">
        <v>1148</v>
      </c>
      <c r="P74" s="79"/>
    </row>
    <row r="75" spans="1:16" s="7" customFormat="1" ht="24.75" customHeight="1" outlineLevel="1" x14ac:dyDescent="0.25">
      <c r="A75" s="137">
        <v>28</v>
      </c>
      <c r="B75" s="115" t="s">
        <v>2676</v>
      </c>
      <c r="C75" s="117" t="s">
        <v>31</v>
      </c>
      <c r="D75" s="114" t="s">
        <v>2714</v>
      </c>
      <c r="E75" s="114" t="s">
        <v>2715</v>
      </c>
      <c r="F75" s="114" t="s">
        <v>2716</v>
      </c>
      <c r="G75" s="152">
        <f t="shared" si="3"/>
        <v>11.6</v>
      </c>
      <c r="H75" s="115" t="s">
        <v>2765</v>
      </c>
      <c r="I75" s="114" t="s">
        <v>711</v>
      </c>
      <c r="J75" s="114" t="s">
        <v>722</v>
      </c>
      <c r="K75" s="116">
        <v>7047456990</v>
      </c>
      <c r="L75" s="117" t="s">
        <v>1148</v>
      </c>
      <c r="M75" s="112">
        <v>1</v>
      </c>
      <c r="N75" s="117" t="s">
        <v>27</v>
      </c>
      <c r="O75" s="117" t="s">
        <v>1148</v>
      </c>
      <c r="P75" s="79"/>
    </row>
    <row r="76" spans="1:16" s="7" customFormat="1" ht="24.75" customHeight="1" outlineLevel="1" x14ac:dyDescent="0.25">
      <c r="A76" s="137">
        <v>29</v>
      </c>
      <c r="B76" s="115" t="s">
        <v>2676</v>
      </c>
      <c r="C76" s="117" t="s">
        <v>31</v>
      </c>
      <c r="D76" s="114" t="s">
        <v>2717</v>
      </c>
      <c r="E76" s="114" t="s">
        <v>2718</v>
      </c>
      <c r="F76" s="114" t="s">
        <v>2719</v>
      </c>
      <c r="G76" s="152">
        <f t="shared" si="3"/>
        <v>4</v>
      </c>
      <c r="H76" s="115" t="s">
        <v>2766</v>
      </c>
      <c r="I76" s="114" t="s">
        <v>711</v>
      </c>
      <c r="J76" s="114" t="s">
        <v>713</v>
      </c>
      <c r="K76" s="116">
        <v>265137071</v>
      </c>
      <c r="L76" s="117" t="s">
        <v>1148</v>
      </c>
      <c r="M76" s="112">
        <v>1</v>
      </c>
      <c r="N76" s="117" t="s">
        <v>2634</v>
      </c>
      <c r="O76" s="117" t="s">
        <v>1148</v>
      </c>
      <c r="P76" s="79"/>
    </row>
    <row r="77" spans="1:16" s="7" customFormat="1" ht="24.75" customHeight="1" outlineLevel="1" x14ac:dyDescent="0.25">
      <c r="A77" s="137">
        <v>30</v>
      </c>
      <c r="B77" s="115" t="s">
        <v>2676</v>
      </c>
      <c r="C77" s="117" t="s">
        <v>31</v>
      </c>
      <c r="D77" s="114" t="s">
        <v>2720</v>
      </c>
      <c r="E77" s="114" t="s">
        <v>2718</v>
      </c>
      <c r="F77" s="114" t="s">
        <v>2719</v>
      </c>
      <c r="G77" s="152">
        <f t="shared" si="3"/>
        <v>4</v>
      </c>
      <c r="H77" s="115" t="s">
        <v>2767</v>
      </c>
      <c r="I77" s="114" t="s">
        <v>711</v>
      </c>
      <c r="J77" s="114" t="s">
        <v>723</v>
      </c>
      <c r="K77" s="116">
        <v>1749443638</v>
      </c>
      <c r="L77" s="117" t="s">
        <v>1148</v>
      </c>
      <c r="M77" s="112">
        <v>1</v>
      </c>
      <c r="N77" s="117" t="s">
        <v>2634</v>
      </c>
      <c r="O77" s="117" t="s">
        <v>1148</v>
      </c>
      <c r="P77" s="79"/>
    </row>
    <row r="78" spans="1:16" s="7" customFormat="1" ht="24.75" customHeight="1" outlineLevel="1" x14ac:dyDescent="0.25">
      <c r="A78" s="137">
        <v>31</v>
      </c>
      <c r="B78" s="115" t="s">
        <v>2676</v>
      </c>
      <c r="C78" s="117" t="s">
        <v>31</v>
      </c>
      <c r="D78" s="114" t="s">
        <v>2720</v>
      </c>
      <c r="E78" s="114" t="s">
        <v>2718</v>
      </c>
      <c r="F78" s="114" t="s">
        <v>2719</v>
      </c>
      <c r="G78" s="152">
        <f t="shared" si="3"/>
        <v>4</v>
      </c>
      <c r="H78" s="115" t="s">
        <v>2767</v>
      </c>
      <c r="I78" s="114" t="s">
        <v>711</v>
      </c>
      <c r="J78" s="114" t="s">
        <v>715</v>
      </c>
      <c r="K78" s="116">
        <v>1749443638</v>
      </c>
      <c r="L78" s="117" t="s">
        <v>1148</v>
      </c>
      <c r="M78" s="112">
        <v>1</v>
      </c>
      <c r="N78" s="117" t="s">
        <v>2634</v>
      </c>
      <c r="O78" s="117" t="s">
        <v>1148</v>
      </c>
      <c r="P78" s="79"/>
    </row>
    <row r="79" spans="1:16" s="7" customFormat="1" ht="24.75" customHeight="1" outlineLevel="1" x14ac:dyDescent="0.25">
      <c r="A79" s="137">
        <v>32</v>
      </c>
      <c r="B79" s="115" t="s">
        <v>2676</v>
      </c>
      <c r="C79" s="117" t="s">
        <v>31</v>
      </c>
      <c r="D79" s="114" t="s">
        <v>2720</v>
      </c>
      <c r="E79" s="114" t="s">
        <v>2718</v>
      </c>
      <c r="F79" s="114" t="s">
        <v>2719</v>
      </c>
      <c r="G79" s="152">
        <f t="shared" si="3"/>
        <v>4</v>
      </c>
      <c r="H79" s="115" t="s">
        <v>2767</v>
      </c>
      <c r="I79" s="114" t="s">
        <v>711</v>
      </c>
      <c r="J79" s="114" t="s">
        <v>722</v>
      </c>
      <c r="K79" s="116">
        <v>1749443638</v>
      </c>
      <c r="L79" s="117" t="s">
        <v>1148</v>
      </c>
      <c r="M79" s="112">
        <v>1</v>
      </c>
      <c r="N79" s="117" t="s">
        <v>2634</v>
      </c>
      <c r="O79" s="117" t="s">
        <v>1148</v>
      </c>
      <c r="P79" s="79"/>
    </row>
    <row r="80" spans="1:16" s="7" customFormat="1" ht="24.75" customHeight="1" outlineLevel="1" x14ac:dyDescent="0.25">
      <c r="A80" s="137">
        <v>33</v>
      </c>
      <c r="B80" s="115" t="s">
        <v>2676</v>
      </c>
      <c r="C80" s="117" t="s">
        <v>31</v>
      </c>
      <c r="D80" s="114" t="s">
        <v>2721</v>
      </c>
      <c r="E80" s="114" t="s">
        <v>2722</v>
      </c>
      <c r="F80" s="114" t="s">
        <v>2723</v>
      </c>
      <c r="G80" s="152">
        <f t="shared" si="3"/>
        <v>2.7666666666666666</v>
      </c>
      <c r="H80" s="115" t="s">
        <v>2764</v>
      </c>
      <c r="I80" s="114" t="s">
        <v>711</v>
      </c>
      <c r="J80" s="114" t="s">
        <v>723</v>
      </c>
      <c r="K80" s="116">
        <v>402335100</v>
      </c>
      <c r="L80" s="117" t="s">
        <v>1148</v>
      </c>
      <c r="M80" s="112">
        <v>1</v>
      </c>
      <c r="N80" s="117" t="s">
        <v>2634</v>
      </c>
      <c r="O80" s="117" t="s">
        <v>1148</v>
      </c>
      <c r="P80" s="79"/>
    </row>
    <row r="81" spans="1:16" s="7" customFormat="1" ht="24.75" customHeight="1" outlineLevel="1" x14ac:dyDescent="0.25">
      <c r="A81" s="137">
        <v>34</v>
      </c>
      <c r="B81" s="115" t="s">
        <v>2676</v>
      </c>
      <c r="C81" s="117" t="s">
        <v>31</v>
      </c>
      <c r="D81" s="114" t="s">
        <v>2724</v>
      </c>
      <c r="E81" s="114" t="s">
        <v>2725</v>
      </c>
      <c r="F81" s="114" t="s">
        <v>2723</v>
      </c>
      <c r="G81" s="152">
        <f t="shared" si="3"/>
        <v>11.2</v>
      </c>
      <c r="H81" s="115" t="s">
        <v>2768</v>
      </c>
      <c r="I81" s="114" t="s">
        <v>711</v>
      </c>
      <c r="J81" s="114" t="s">
        <v>713</v>
      </c>
      <c r="K81" s="116">
        <v>5463772850</v>
      </c>
      <c r="L81" s="117" t="s">
        <v>1148</v>
      </c>
      <c r="M81" s="112">
        <v>1</v>
      </c>
      <c r="N81" s="117" t="s">
        <v>2634</v>
      </c>
      <c r="O81" s="117" t="s">
        <v>1148</v>
      </c>
      <c r="P81" s="79"/>
    </row>
    <row r="82" spans="1:16" s="7" customFormat="1" ht="24.75" customHeight="1" outlineLevel="1" x14ac:dyDescent="0.25">
      <c r="A82" s="137">
        <v>35</v>
      </c>
      <c r="B82" s="115" t="s">
        <v>2676</v>
      </c>
      <c r="C82" s="117" t="s">
        <v>31</v>
      </c>
      <c r="D82" s="114" t="s">
        <v>2726</v>
      </c>
      <c r="E82" s="114" t="s">
        <v>2715</v>
      </c>
      <c r="F82" s="114" t="s">
        <v>2727</v>
      </c>
      <c r="G82" s="152">
        <f t="shared" si="3"/>
        <v>14.633333333333333</v>
      </c>
      <c r="H82" s="115" t="s">
        <v>2769</v>
      </c>
      <c r="I82" s="114" t="s">
        <v>711</v>
      </c>
      <c r="J82" s="114" t="s">
        <v>713</v>
      </c>
      <c r="K82" s="116">
        <v>3165153950</v>
      </c>
      <c r="L82" s="117" t="s">
        <v>1148</v>
      </c>
      <c r="M82" s="112">
        <v>1</v>
      </c>
      <c r="N82" s="117" t="s">
        <v>2634</v>
      </c>
      <c r="O82" s="117" t="s">
        <v>1148</v>
      </c>
      <c r="P82" s="79"/>
    </row>
    <row r="83" spans="1:16" s="7" customFormat="1" ht="24.75" customHeight="1" outlineLevel="1" x14ac:dyDescent="0.25">
      <c r="A83" s="137">
        <v>36</v>
      </c>
      <c r="B83" s="115" t="s">
        <v>2676</v>
      </c>
      <c r="C83" s="117" t="s">
        <v>31</v>
      </c>
      <c r="D83" s="114" t="s">
        <v>2728</v>
      </c>
      <c r="E83" s="114" t="s">
        <v>2729</v>
      </c>
      <c r="F83" s="114" t="s">
        <v>2730</v>
      </c>
      <c r="G83" s="152">
        <f t="shared" si="3"/>
        <v>11.166666666666666</v>
      </c>
      <c r="H83" s="115" t="s">
        <v>2770</v>
      </c>
      <c r="I83" s="114" t="s">
        <v>711</v>
      </c>
      <c r="J83" s="114" t="s">
        <v>713</v>
      </c>
      <c r="K83" s="116">
        <v>2840567357</v>
      </c>
      <c r="L83" s="117" t="s">
        <v>1148</v>
      </c>
      <c r="M83" s="112">
        <v>1</v>
      </c>
      <c r="N83" s="117" t="s">
        <v>27</v>
      </c>
      <c r="O83" s="117" t="s">
        <v>1148</v>
      </c>
      <c r="P83" s="79"/>
    </row>
    <row r="84" spans="1:16" s="7" customFormat="1" ht="24.75" customHeight="1" outlineLevel="1" x14ac:dyDescent="0.25">
      <c r="A84" s="137">
        <v>37</v>
      </c>
      <c r="B84" s="115" t="s">
        <v>2676</v>
      </c>
      <c r="C84" s="117" t="s">
        <v>31</v>
      </c>
      <c r="D84" s="114" t="s">
        <v>2731</v>
      </c>
      <c r="E84" s="114" t="s">
        <v>2732</v>
      </c>
      <c r="F84" s="114" t="s">
        <v>2730</v>
      </c>
      <c r="G84" s="152">
        <f t="shared" si="3"/>
        <v>11.2</v>
      </c>
      <c r="H84" s="115" t="s">
        <v>2771</v>
      </c>
      <c r="I84" s="114" t="s">
        <v>711</v>
      </c>
      <c r="J84" s="114" t="s">
        <v>713</v>
      </c>
      <c r="K84" s="116">
        <v>1406187264</v>
      </c>
      <c r="L84" s="117" t="s">
        <v>1148</v>
      </c>
      <c r="M84" s="112">
        <v>1</v>
      </c>
      <c r="N84" s="117" t="s">
        <v>27</v>
      </c>
      <c r="O84" s="117" t="s">
        <v>1148</v>
      </c>
      <c r="P84" s="79"/>
    </row>
    <row r="85" spans="1:16" s="7" customFormat="1" ht="24.75" customHeight="1" outlineLevel="1" x14ac:dyDescent="0.25">
      <c r="A85" s="137">
        <v>38</v>
      </c>
      <c r="B85" s="115" t="s">
        <v>2676</v>
      </c>
      <c r="C85" s="117" t="s">
        <v>31</v>
      </c>
      <c r="D85" s="114" t="s">
        <v>2733</v>
      </c>
      <c r="E85" s="114" t="s">
        <v>2734</v>
      </c>
      <c r="F85" s="114" t="s">
        <v>2735</v>
      </c>
      <c r="G85" s="152">
        <f t="shared" si="3"/>
        <v>4.6333333333333337</v>
      </c>
      <c r="H85" s="115" t="s">
        <v>2772</v>
      </c>
      <c r="I85" s="114" t="s">
        <v>711</v>
      </c>
      <c r="J85" s="114" t="s">
        <v>713</v>
      </c>
      <c r="K85" s="116">
        <v>713143359</v>
      </c>
      <c r="L85" s="117" t="s">
        <v>1148</v>
      </c>
      <c r="M85" s="112">
        <v>1</v>
      </c>
      <c r="N85" s="117" t="s">
        <v>27</v>
      </c>
      <c r="O85" s="117" t="s">
        <v>1148</v>
      </c>
      <c r="P85" s="79"/>
    </row>
    <row r="86" spans="1:16" s="7" customFormat="1" ht="24.75" customHeight="1" outlineLevel="1" x14ac:dyDescent="0.25">
      <c r="A86" s="137">
        <v>39</v>
      </c>
      <c r="B86" s="115" t="s">
        <v>2676</v>
      </c>
      <c r="C86" s="117" t="s">
        <v>31</v>
      </c>
      <c r="D86" s="114" t="s">
        <v>2736</v>
      </c>
      <c r="E86" s="114" t="s">
        <v>2737</v>
      </c>
      <c r="F86" s="114" t="s">
        <v>2738</v>
      </c>
      <c r="G86" s="152">
        <f t="shared" si="3"/>
        <v>12.466666666666667</v>
      </c>
      <c r="H86" s="115" t="s">
        <v>2770</v>
      </c>
      <c r="I86" s="114" t="s">
        <v>711</v>
      </c>
      <c r="J86" s="114" t="s">
        <v>713</v>
      </c>
      <c r="K86" s="116">
        <v>3006848154</v>
      </c>
      <c r="L86" s="117" t="s">
        <v>1148</v>
      </c>
      <c r="M86" s="112">
        <v>1</v>
      </c>
      <c r="N86" s="117" t="s">
        <v>27</v>
      </c>
      <c r="O86" s="117" t="s">
        <v>1148</v>
      </c>
      <c r="P86" s="79"/>
    </row>
    <row r="87" spans="1:16" s="7" customFormat="1" ht="24.75" customHeight="1" outlineLevel="1" x14ac:dyDescent="0.25">
      <c r="A87" s="137">
        <v>40</v>
      </c>
      <c r="B87" s="115" t="s">
        <v>2676</v>
      </c>
      <c r="C87" s="117" t="s">
        <v>31</v>
      </c>
      <c r="D87" s="114" t="s">
        <v>2739</v>
      </c>
      <c r="E87" s="114" t="s">
        <v>2740</v>
      </c>
      <c r="F87" s="114" t="s">
        <v>2729</v>
      </c>
      <c r="G87" s="152">
        <f t="shared" si="3"/>
        <v>12.466666666666667</v>
      </c>
      <c r="H87" s="115" t="s">
        <v>2771</v>
      </c>
      <c r="I87" s="114" t="s">
        <v>711</v>
      </c>
      <c r="J87" s="114" t="s">
        <v>713</v>
      </c>
      <c r="K87" s="116">
        <v>1459112769</v>
      </c>
      <c r="L87" s="117" t="s">
        <v>1148</v>
      </c>
      <c r="M87" s="112">
        <v>1</v>
      </c>
      <c r="N87" s="117" t="s">
        <v>27</v>
      </c>
      <c r="O87" s="117" t="s">
        <v>1148</v>
      </c>
      <c r="P87" s="79"/>
    </row>
    <row r="88" spans="1:16" s="7" customFormat="1" ht="24.75" customHeight="1" outlineLevel="1" x14ac:dyDescent="0.25">
      <c r="A88" s="137">
        <v>41</v>
      </c>
      <c r="B88" s="115" t="s">
        <v>2676</v>
      </c>
      <c r="C88" s="117" t="s">
        <v>31</v>
      </c>
      <c r="D88" s="114" t="s">
        <v>2741</v>
      </c>
      <c r="E88" s="114" t="s">
        <v>2742</v>
      </c>
      <c r="F88" s="114" t="s">
        <v>2743</v>
      </c>
      <c r="G88" s="152">
        <f t="shared" si="3"/>
        <v>11.333333333333334</v>
      </c>
      <c r="H88" s="115" t="s">
        <v>2773</v>
      </c>
      <c r="I88" s="114" t="s">
        <v>711</v>
      </c>
      <c r="J88" s="114" t="s">
        <v>713</v>
      </c>
      <c r="K88" s="116">
        <v>2247955265</v>
      </c>
      <c r="L88" s="117" t="s">
        <v>1148</v>
      </c>
      <c r="M88" s="112">
        <v>1</v>
      </c>
      <c r="N88" s="117" t="s">
        <v>27</v>
      </c>
      <c r="O88" s="117" t="s">
        <v>1148</v>
      </c>
      <c r="P88" s="79"/>
    </row>
    <row r="89" spans="1:16" s="7" customFormat="1" ht="24.75" customHeight="1" outlineLevel="1" x14ac:dyDescent="0.25">
      <c r="A89" s="137">
        <v>42</v>
      </c>
      <c r="B89" s="115" t="s">
        <v>2676</v>
      </c>
      <c r="C89" s="117" t="s">
        <v>31</v>
      </c>
      <c r="D89" s="114" t="s">
        <v>2744</v>
      </c>
      <c r="E89" s="114" t="s">
        <v>2745</v>
      </c>
      <c r="F89" s="114" t="s">
        <v>2735</v>
      </c>
      <c r="G89" s="152">
        <f t="shared" si="3"/>
        <v>15.733333333333333</v>
      </c>
      <c r="H89" s="115" t="s">
        <v>2772</v>
      </c>
      <c r="I89" s="114" t="s">
        <v>711</v>
      </c>
      <c r="J89" s="114" t="s">
        <v>723</v>
      </c>
      <c r="K89" s="116">
        <v>769090643</v>
      </c>
      <c r="L89" s="117" t="s">
        <v>1148</v>
      </c>
      <c r="M89" s="112">
        <v>1</v>
      </c>
      <c r="N89" s="117" t="s">
        <v>27</v>
      </c>
      <c r="O89" s="117" t="s">
        <v>1148</v>
      </c>
      <c r="P89" s="79"/>
    </row>
    <row r="90" spans="1:16" s="7" customFormat="1" ht="24.75" customHeight="1" outlineLevel="1" x14ac:dyDescent="0.25">
      <c r="A90" s="137">
        <v>43</v>
      </c>
      <c r="B90" s="115" t="s">
        <v>2676</v>
      </c>
      <c r="C90" s="117" t="s">
        <v>31</v>
      </c>
      <c r="D90" s="114" t="s">
        <v>2746</v>
      </c>
      <c r="E90" s="114" t="s">
        <v>2747</v>
      </c>
      <c r="F90" s="114" t="s">
        <v>2748</v>
      </c>
      <c r="G90" s="152">
        <f t="shared" si="3"/>
        <v>11.066666666666666</v>
      </c>
      <c r="H90" s="115" t="s">
        <v>2772</v>
      </c>
      <c r="I90" s="114" t="s">
        <v>711</v>
      </c>
      <c r="J90" s="114" t="s">
        <v>713</v>
      </c>
      <c r="K90" s="116">
        <v>1558331600</v>
      </c>
      <c r="L90" s="117" t="s">
        <v>1148</v>
      </c>
      <c r="M90" s="112">
        <v>1</v>
      </c>
      <c r="N90" s="117" t="s">
        <v>27</v>
      </c>
      <c r="O90" s="117" t="s">
        <v>1148</v>
      </c>
      <c r="P90" s="79"/>
    </row>
    <row r="91" spans="1:16" s="7" customFormat="1" ht="24.75" customHeight="1" outlineLevel="1" x14ac:dyDescent="0.25">
      <c r="A91" s="136">
        <v>44</v>
      </c>
      <c r="B91" s="115" t="s">
        <v>2676</v>
      </c>
      <c r="C91" s="117" t="s">
        <v>31</v>
      </c>
      <c r="D91" s="114" t="s">
        <v>2749</v>
      </c>
      <c r="E91" s="114" t="s">
        <v>2750</v>
      </c>
      <c r="F91" s="114" t="s">
        <v>2751</v>
      </c>
      <c r="G91" s="152">
        <f t="shared" si="3"/>
        <v>35.9</v>
      </c>
      <c r="H91" s="115" t="s">
        <v>2774</v>
      </c>
      <c r="I91" s="114" t="s">
        <v>711</v>
      </c>
      <c r="J91" s="114" t="s">
        <v>723</v>
      </c>
      <c r="K91" s="116">
        <v>1913339100</v>
      </c>
      <c r="L91" s="117" t="s">
        <v>1148</v>
      </c>
      <c r="M91" s="112">
        <v>1</v>
      </c>
      <c r="N91" s="117" t="s">
        <v>27</v>
      </c>
      <c r="O91" s="117" t="s">
        <v>1148</v>
      </c>
      <c r="P91" s="79"/>
    </row>
    <row r="92" spans="1:16" s="7" customFormat="1" ht="24.75" customHeight="1" outlineLevel="1" x14ac:dyDescent="0.25">
      <c r="A92" s="136">
        <v>45</v>
      </c>
      <c r="B92" s="115" t="s">
        <v>2676</v>
      </c>
      <c r="C92" s="117" t="s">
        <v>31</v>
      </c>
      <c r="D92" s="114" t="s">
        <v>2786</v>
      </c>
      <c r="E92" s="170">
        <v>43922</v>
      </c>
      <c r="F92" s="170">
        <v>44165</v>
      </c>
      <c r="G92" s="152">
        <f t="shared" si="3"/>
        <v>8.1</v>
      </c>
      <c r="H92" s="115" t="s">
        <v>2790</v>
      </c>
      <c r="I92" s="114" t="s">
        <v>711</v>
      </c>
      <c r="J92" s="114" t="s">
        <v>713</v>
      </c>
      <c r="K92" s="116">
        <v>965180007</v>
      </c>
      <c r="L92" s="117" t="s">
        <v>1148</v>
      </c>
      <c r="M92" s="112">
        <v>1</v>
      </c>
      <c r="N92" s="117" t="s">
        <v>2634</v>
      </c>
      <c r="O92" s="117" t="s">
        <v>1148</v>
      </c>
      <c r="P92" s="79"/>
    </row>
    <row r="93" spans="1:16" s="7" customFormat="1" ht="24.75" customHeight="1" outlineLevel="1" x14ac:dyDescent="0.25">
      <c r="A93" s="136">
        <v>46</v>
      </c>
      <c r="B93" s="115" t="s">
        <v>2676</v>
      </c>
      <c r="C93" s="117" t="s">
        <v>31</v>
      </c>
      <c r="D93" s="114" t="s">
        <v>2787</v>
      </c>
      <c r="E93" s="170">
        <v>43922</v>
      </c>
      <c r="F93" s="170">
        <v>44165</v>
      </c>
      <c r="G93" s="152">
        <f t="shared" si="3"/>
        <v>8.1</v>
      </c>
      <c r="H93" s="115" t="s">
        <v>2791</v>
      </c>
      <c r="I93" s="114" t="s">
        <v>711</v>
      </c>
      <c r="J93" s="114" t="s">
        <v>713</v>
      </c>
      <c r="K93" s="116">
        <v>2093661077</v>
      </c>
      <c r="L93" s="117" t="s">
        <v>1148</v>
      </c>
      <c r="M93" s="112">
        <v>1</v>
      </c>
      <c r="N93" s="117" t="s">
        <v>2634</v>
      </c>
      <c r="O93" s="117" t="s">
        <v>1148</v>
      </c>
      <c r="P93" s="79"/>
    </row>
    <row r="94" spans="1:16" s="7" customFormat="1" ht="24.75" customHeight="1" outlineLevel="1" x14ac:dyDescent="0.25">
      <c r="A94" s="136">
        <v>47</v>
      </c>
      <c r="B94" s="115" t="s">
        <v>2676</v>
      </c>
      <c r="C94" s="117" t="s">
        <v>31</v>
      </c>
      <c r="D94" s="114" t="s">
        <v>2788</v>
      </c>
      <c r="E94" s="170">
        <v>43922</v>
      </c>
      <c r="F94" s="170">
        <v>44165</v>
      </c>
      <c r="G94" s="152">
        <f t="shared" si="3"/>
        <v>8.1</v>
      </c>
      <c r="H94" s="115" t="s">
        <v>2791</v>
      </c>
      <c r="I94" s="114" t="s">
        <v>711</v>
      </c>
      <c r="J94" s="114" t="s">
        <v>713</v>
      </c>
      <c r="K94" s="116">
        <v>3421801067</v>
      </c>
      <c r="L94" s="117" t="s">
        <v>1148</v>
      </c>
      <c r="M94" s="112">
        <v>1</v>
      </c>
      <c r="N94" s="117" t="s">
        <v>2634</v>
      </c>
      <c r="O94" s="117" t="s">
        <v>1148</v>
      </c>
      <c r="P94" s="79"/>
    </row>
    <row r="95" spans="1:16" s="7" customFormat="1" ht="24.75" customHeight="1" outlineLevel="1" x14ac:dyDescent="0.25">
      <c r="A95" s="137">
        <v>48</v>
      </c>
      <c r="B95" s="115" t="s">
        <v>2676</v>
      </c>
      <c r="C95" s="117" t="s">
        <v>31</v>
      </c>
      <c r="D95" s="114" t="s">
        <v>2789</v>
      </c>
      <c r="E95" s="170">
        <v>43922</v>
      </c>
      <c r="F95" s="170">
        <v>44165</v>
      </c>
      <c r="G95" s="152">
        <f t="shared" si="3"/>
        <v>8.1</v>
      </c>
      <c r="H95" s="115" t="s">
        <v>2792</v>
      </c>
      <c r="I95" s="114" t="s">
        <v>711</v>
      </c>
      <c r="J95" s="114" t="s">
        <v>723</v>
      </c>
      <c r="K95" s="116">
        <v>2933801067</v>
      </c>
      <c r="L95" s="117" t="s">
        <v>1148</v>
      </c>
      <c r="M95" s="112">
        <v>1</v>
      </c>
      <c r="N95" s="117" t="s">
        <v>2634</v>
      </c>
      <c r="O95" s="117" t="s">
        <v>1148</v>
      </c>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2775</v>
      </c>
      <c r="E114" s="170">
        <v>43885</v>
      </c>
      <c r="F114" s="170">
        <v>44196</v>
      </c>
      <c r="G114" s="152">
        <f>IF(AND(E114&lt;&gt;"",F114&lt;&gt;""),((F114-E114)/30),"")</f>
        <v>10.366666666666667</v>
      </c>
      <c r="H114" s="115" t="s">
        <v>2777</v>
      </c>
      <c r="I114" s="114" t="s">
        <v>711</v>
      </c>
      <c r="J114" s="114" t="s">
        <v>713</v>
      </c>
      <c r="K114" s="68">
        <v>2185271088</v>
      </c>
      <c r="L114" s="100">
        <f>+IF(AND(K114&gt;0,O114="Ejecución"),(K114/877802)*Tabla28[[#This Row],[% participación]],IF(AND(K114&gt;0,O114&lt;&gt;"Ejecución"),"-",""))</f>
        <v>2489.4806436986928</v>
      </c>
      <c r="M114" s="117" t="s">
        <v>1148</v>
      </c>
      <c r="N114" s="165">
        <v>1</v>
      </c>
      <c r="O114" s="154" t="s">
        <v>1150</v>
      </c>
      <c r="P114" s="78"/>
    </row>
    <row r="115" spans="1:16" s="6" customFormat="1" ht="24.75" customHeight="1" x14ac:dyDescent="0.25">
      <c r="A115" s="136">
        <v>2</v>
      </c>
      <c r="B115" s="153" t="s">
        <v>2665</v>
      </c>
      <c r="C115" s="155" t="s">
        <v>31</v>
      </c>
      <c r="D115" s="114" t="s">
        <v>2776</v>
      </c>
      <c r="E115" s="170">
        <v>43885</v>
      </c>
      <c r="F115" s="170">
        <v>44196</v>
      </c>
      <c r="G115" s="152">
        <f t="shared" ref="G115:G116" si="4">IF(AND(E115&lt;&gt;"",F115&lt;&gt;""),((F115-E115)/30),"")</f>
        <v>10.366666666666667</v>
      </c>
      <c r="H115" s="115" t="s">
        <v>2778</v>
      </c>
      <c r="I115" s="114" t="s">
        <v>711</v>
      </c>
      <c r="J115" s="114" t="s">
        <v>713</v>
      </c>
      <c r="K115" s="68">
        <v>264363168</v>
      </c>
      <c r="L115" s="100">
        <f>+IF(AND(K115&gt;0,O115="Ejecución"),(K115/877802)*Tabla28[[#This Row],[% participación]],IF(AND(K115&gt;0,O115&lt;&gt;"Ejecución"),"-",""))</f>
        <v>301.16491874021705</v>
      </c>
      <c r="M115" s="117" t="s">
        <v>1148</v>
      </c>
      <c r="N115" s="165">
        <v>1</v>
      </c>
      <c r="O115" s="154" t="s">
        <v>1150</v>
      </c>
      <c r="P115" s="78"/>
    </row>
    <row r="116" spans="1:16" s="6" customFormat="1" ht="24.75" customHeight="1" x14ac:dyDescent="0.25">
      <c r="A116" s="136">
        <v>3</v>
      </c>
      <c r="B116" s="153" t="s">
        <v>2665</v>
      </c>
      <c r="C116" s="155" t="s">
        <v>31</v>
      </c>
      <c r="D116" s="63" t="s">
        <v>2784</v>
      </c>
      <c r="E116" s="138">
        <v>44179</v>
      </c>
      <c r="F116" s="138">
        <v>44773</v>
      </c>
      <c r="G116" s="152">
        <f t="shared" si="4"/>
        <v>19.8</v>
      </c>
      <c r="H116" s="115" t="s">
        <v>2785</v>
      </c>
      <c r="I116" s="63" t="s">
        <v>711</v>
      </c>
      <c r="J116" s="63" t="s">
        <v>739</v>
      </c>
      <c r="K116" s="68">
        <v>3816028418</v>
      </c>
      <c r="L116" s="100">
        <f>+IF(AND(K116&gt;0,O116="Ejecución"),(K116/877802)*Tabla28[[#This Row],[% participación]],IF(AND(K116&gt;0,O116&lt;&gt;"Ejecución"),"-",""))</f>
        <v>4347.2541848845185</v>
      </c>
      <c r="M116" s="65" t="s">
        <v>1148</v>
      </c>
      <c r="N116" s="165">
        <v>1</v>
      </c>
      <c r="O116" s="154" t="s">
        <v>1150</v>
      </c>
      <c r="P116" s="78"/>
    </row>
    <row r="117" spans="1:16" s="6" customFormat="1" ht="24.75" customHeight="1" outlineLevel="1" x14ac:dyDescent="0.25">
      <c r="A117" s="136">
        <v>4</v>
      </c>
      <c r="B117" s="153" t="s">
        <v>2665</v>
      </c>
      <c r="C117" s="155" t="s">
        <v>31</v>
      </c>
      <c r="D117" s="114" t="s">
        <v>2784</v>
      </c>
      <c r="E117" s="138">
        <v>44179</v>
      </c>
      <c r="F117" s="138">
        <v>44773</v>
      </c>
      <c r="G117" s="152">
        <f t="shared" ref="G117:G159" si="5">IF(AND(E117&lt;&gt;"",F117&lt;&gt;""),((F117-E117)/30),"")</f>
        <v>19.8</v>
      </c>
      <c r="H117" s="115" t="s">
        <v>2785</v>
      </c>
      <c r="I117" s="63" t="s">
        <v>711</v>
      </c>
      <c r="J117" s="63" t="s">
        <v>726</v>
      </c>
      <c r="K117" s="68">
        <v>3816028418</v>
      </c>
      <c r="L117" s="100">
        <f>+IF(AND(K117&gt;0,O117="Ejecución"),(K117/877802)*Tabla28[[#This Row],[% participación]],IF(AND(K117&gt;0,O117&lt;&gt;"Ejecución"),"-",""))</f>
        <v>4347.2541848845185</v>
      </c>
      <c r="M117" s="65" t="s">
        <v>1148</v>
      </c>
      <c r="N117" s="165">
        <v>1</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9"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6"/>
      <c r="Z178" s="157" t="str">
        <f>IF(Y178&gt;0,SUM(E180+Y178),"")</f>
        <v/>
      </c>
      <c r="AA178" s="19"/>
      <c r="AB178" s="19"/>
    </row>
    <row r="179" spans="1:28" ht="23.25" x14ac:dyDescent="0.25">
      <c r="A179" s="9"/>
      <c r="B179" s="187" t="s">
        <v>2669</v>
      </c>
      <c r="C179" s="187"/>
      <c r="D179" s="187"/>
      <c r="E179" s="163">
        <v>0.02</v>
      </c>
      <c r="F179" s="162">
        <v>0.01</v>
      </c>
      <c r="G179" s="157">
        <f>IF(F179&gt;0,SUM(E179+F179),"")</f>
        <v>0.03</v>
      </c>
      <c r="H179" s="5"/>
      <c r="I179" s="187" t="s">
        <v>2671</v>
      </c>
      <c r="J179" s="187"/>
      <c r="K179" s="187"/>
      <c r="L179" s="187"/>
      <c r="M179" s="164">
        <v>0.02</v>
      </c>
      <c r="O179" s="8"/>
      <c r="Q179" s="19"/>
      <c r="R179" s="151">
        <f>IF(M179&gt;0,SUM(L179+M179),"")</f>
        <v>0.02</v>
      </c>
      <c r="T179" s="19"/>
      <c r="U179" s="233" t="s">
        <v>1166</v>
      </c>
      <c r="V179" s="233"/>
      <c r="W179" s="233"/>
      <c r="X179" s="24">
        <v>0.02</v>
      </c>
      <c r="Y179" s="156"/>
      <c r="Z179" s="157" t="str">
        <f>IF(Y179&gt;0,SUM(E181+Y179),"")</f>
        <v/>
      </c>
      <c r="AA179" s="19"/>
      <c r="AB179" s="19"/>
    </row>
    <row r="180" spans="1:28" ht="23.25" hidden="1" x14ac:dyDescent="0.25">
      <c r="A180" s="9"/>
      <c r="B180" s="173"/>
      <c r="C180" s="173"/>
      <c r="D180" s="173"/>
      <c r="E180" s="161"/>
      <c r="H180" s="5"/>
      <c r="I180" s="173"/>
      <c r="J180" s="173"/>
      <c r="K180" s="173"/>
      <c r="L180" s="173"/>
      <c r="M180" s="5"/>
      <c r="O180" s="8"/>
      <c r="Q180" s="19"/>
      <c r="R180" s="151" t="str">
        <f>IF(S180&gt;0,SUM(L180+S180),"")</f>
        <v/>
      </c>
      <c r="S180" s="156"/>
      <c r="T180" s="19"/>
      <c r="U180" s="233" t="s">
        <v>1167</v>
      </c>
      <c r="V180" s="233"/>
      <c r="W180" s="233"/>
      <c r="X180" s="24">
        <v>0.03</v>
      </c>
      <c r="Y180" s="156"/>
      <c r="Z180" s="157" t="str">
        <f>IF(Y180&gt;0,SUM(E182+Y180),"")</f>
        <v/>
      </c>
      <c r="AA180" s="19"/>
      <c r="AB180" s="19"/>
    </row>
    <row r="181" spans="1:28" ht="23.25" hidden="1" x14ac:dyDescent="0.25">
      <c r="A181" s="9"/>
      <c r="B181" s="173"/>
      <c r="C181" s="173"/>
      <c r="D181" s="173"/>
      <c r="E181" s="161"/>
      <c r="H181" s="5"/>
      <c r="I181" s="173"/>
      <c r="J181" s="173"/>
      <c r="K181" s="173"/>
      <c r="L181" s="17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3"/>
      <c r="C182" s="173"/>
      <c r="D182" s="173"/>
      <c r="E182" s="161"/>
      <c r="H182" s="5"/>
      <c r="I182" s="173"/>
      <c r="J182" s="173"/>
      <c r="K182" s="173"/>
      <c r="L182" s="17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96453828.030000001</v>
      </c>
      <c r="F185" s="92"/>
      <c r="G185" s="93"/>
      <c r="H185" s="88"/>
      <c r="I185" s="90" t="s">
        <v>2627</v>
      </c>
      <c r="J185" s="158">
        <f>+SUM(M179:M183)</f>
        <v>0.02</v>
      </c>
      <c r="K185" s="232" t="s">
        <v>2628</v>
      </c>
      <c r="L185" s="232"/>
      <c r="M185" s="94">
        <f>+J185*(SUM(K20:K35))</f>
        <v>64302552.020000003</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91" t="s">
        <v>2636</v>
      </c>
      <c r="C192" s="191"/>
      <c r="E192" s="5" t="s">
        <v>20</v>
      </c>
      <c r="H192" s="26" t="s">
        <v>24</v>
      </c>
      <c r="J192" s="5" t="s">
        <v>2637</v>
      </c>
      <c r="K192" s="5"/>
      <c r="M192" s="5"/>
      <c r="N192" s="5"/>
      <c r="O192" s="8"/>
      <c r="Q192" s="146"/>
      <c r="R192" s="147"/>
      <c r="S192" s="147"/>
      <c r="T192" s="146"/>
    </row>
    <row r="193" spans="1:18" x14ac:dyDescent="0.25">
      <c r="A193" s="9"/>
      <c r="C193" s="118">
        <v>41964</v>
      </c>
      <c r="D193" s="5"/>
      <c r="E193" s="119">
        <v>2993</v>
      </c>
      <c r="F193" s="5"/>
      <c r="G193" s="5"/>
      <c r="H193" s="140" t="s">
        <v>2779</v>
      </c>
      <c r="J193" s="5"/>
      <c r="K193" s="120">
        <v>41243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2780</v>
      </c>
      <c r="J211" s="27" t="s">
        <v>2622</v>
      </c>
      <c r="K211" s="172" t="s">
        <v>2782</v>
      </c>
      <c r="L211" s="21"/>
      <c r="M211" s="21"/>
      <c r="N211" s="21"/>
      <c r="O211" s="8"/>
    </row>
    <row r="212" spans="1:15" x14ac:dyDescent="0.25">
      <c r="A212" s="9"/>
      <c r="B212" s="27" t="s">
        <v>2619</v>
      </c>
      <c r="C212" s="140" t="s">
        <v>2779</v>
      </c>
      <c r="D212" s="21"/>
      <c r="G212" s="27" t="s">
        <v>2621</v>
      </c>
      <c r="H212" s="171" t="s">
        <v>2781</v>
      </c>
      <c r="J212" s="27" t="s">
        <v>2623</v>
      </c>
      <c r="K212" s="172"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2020-12-28T16:04:29Z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