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INVITACIONES 2021 MODALIDAD Y CDI\2021-47-10001236_8190021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<sst xmlns="http://schemas.openxmlformats.org/spreadsheetml/2006/main" count="3561" uniqueCount="2795">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</sst>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F155" zoomScale="40"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2794</v>
      </c>
      <c r="D15" s="35"/>
      <c r="E15" s="35"/>
      <c r="F15" s="5"/>
      <c r="G15" s="32" t="s">
        <v>1168</v>
      </c>
      <c r="H15" s="103" t="s">
        <v>711</v>
      </c>
      <c r="I15" s="32" t="s">
        <v>2624</v>
      </c>
      <c r="J15" s="108" t="s">
        <v>2626</v>
      </c>
      <c r="L15" s="205" t="s">
        <v>8</v>
      </c>
      <c r="M15" s="20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182"/>
      <c r="I20" s="141" t="s">
        <v>711</v>
      </c>
      <c r="J20" s="142" t="s">
        <v>715</v>
      </c>
      <c r="K20" s="143">
        <v>1357548600</v>
      </c>
      <c r="L20" s="144">
        <v>44188</v>
      </c>
      <c r="M20" s="144">
        <v>44561</v>
      </c>
      <c r="N20" s="128">
        <f>+(M20-L20)/30</f>
        <v>12.433333333333334</v>
      </c>
      <c r="O20" s="131"/>
      <c r="U20" s="127"/>
      <c r="V20" s="105">
        <f ca="1">NOW()</f>
        <v>44193.513624421299</v>
      </c>
      <c r="W20" s="105">
        <f ca="1">NOW()</f>
        <v>44193.513624421299</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174" t="str">
        <f>VLOOKUP(B20,EAS!A2:B1439,2,0)</f>
        <v>FUNDACION PARA EL BIENESTAR SOCIAL DE LA COMUNIDAD</v>
      </c>
      <c r="C38" s="174"/>
      <c r="D38" s="174"/>
      <c r="E38" s="174"/>
      <c r="F38" s="174"/>
      <c r="G38" s="5"/>
      <c r="H38" s="125"/>
      <c r="I38" s="186" t="s">
        <v>7</v>
      </c>
      <c r="J38" s="186"/>
      <c r="K38" s="186"/>
      <c r="L38" s="186"/>
      <c r="M38" s="186"/>
      <c r="N38" s="186"/>
      <c r="O38" s="126"/>
    </row>
    <row r="39" spans="1:16" ht="42.95" customHeight="1" thickBot="1" x14ac:dyDescent="0.3">
      <c r="A39" s="10"/>
      <c r="B39" s="11"/>
      <c r="C39" s="11"/>
      <c r="D39" s="11"/>
      <c r="E39" s="11"/>
      <c r="F39" s="11"/>
      <c r="G39" s="11"/>
      <c r="H39" s="10"/>
      <c r="I39" s="218" t="s">
        <v>2793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2786</v>
      </c>
      <c r="E92" s="170">
        <v>43922</v>
      </c>
      <c r="F92" s="170">
        <v>44165</v>
      </c>
      <c r="G92" s="152">
        <f t="shared" si="3"/>
        <v>8.1</v>
      </c>
      <c r="H92" s="115" t="s">
        <v>2790</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2787</v>
      </c>
      <c r="E93" s="170">
        <v>43922</v>
      </c>
      <c r="F93" s="170">
        <v>44165</v>
      </c>
      <c r="G93" s="152">
        <f t="shared" si="3"/>
        <v>8.1</v>
      </c>
      <c r="H93" s="115" t="s">
        <v>2791</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2788</v>
      </c>
      <c r="E94" s="170">
        <v>43922</v>
      </c>
      <c r="F94" s="170">
        <v>44165</v>
      </c>
      <c r="G94" s="152">
        <f t="shared" si="3"/>
        <v>8.1</v>
      </c>
      <c r="H94" s="115" t="s">
        <v>2791</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2789</v>
      </c>
      <c r="E95" s="170">
        <v>43922</v>
      </c>
      <c r="F95" s="170">
        <v>44165</v>
      </c>
      <c r="G95" s="152">
        <f t="shared" si="3"/>
        <v>8.1</v>
      </c>
      <c r="H95" s="115" t="s">
        <v>2792</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2784</v>
      </c>
      <c r="E116" s="138">
        <v>44179</v>
      </c>
      <c r="F116" s="138">
        <v>44773</v>
      </c>
      <c r="G116" s="152">
        <f t="shared" si="4"/>
        <v>19.8</v>
      </c>
      <c r="H116" s="115" t="s">
        <v>2785</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2784</v>
      </c>
      <c r="E117" s="138">
        <v>44179</v>
      </c>
      <c r="F117" s="138">
        <v>44773</v>
      </c>
      <c r="G117" s="152">
        <f t="shared" ref="G117:G159" si="5">IF(AND(E117&lt;&gt;"",F117&lt;&gt;""),((F117-E117)/30),"")</f>
        <v>19.8</v>
      </c>
      <c r="H117" s="115" t="s">
        <v>2785</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2669</v>
      </c>
      <c r="C179" s="217"/>
      <c r="D179" s="217"/>
      <c r="E179" s="163">
        <v>0.02</v>
      </c>
      <c r="F179" s="162"/>
      <c r="G179" s="157" t="str">
        <f>IF(F179&gt;0,SUM(E179+F179),"")</f>
        <v/>
      </c>
      <c r="H179" s="5"/>
      <c r="I179" s="217" t="s">
        <v>2671</v>
      </c>
      <c r="J179" s="217"/>
      <c r="K179" s="217"/>
      <c r="L179" s="217"/>
      <c r="M179" s="164">
        <v>0.02</v>
      </c>
      <c r="O179" s="8"/>
      <c r="Q179" s="19"/>
      <c r="R179" s="151">
        <f>IF(M179&gt;0,SUM(L179+M179),"")</f>
        <v>0.02</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198" t="s">
        <v>2628</v>
      </c>
      <c r="L185" s="198"/>
      <c r="M185" s="94">
        <f>+J185*(SUM(K20:K35))</f>
        <v>27150972</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2" t="s">
        <v>2636</v>
      </c>
      <c r="C192" s="232"/>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2020-11-20T15:12:35Z</cp:lastPrinted>
  <dcterms:created xsi:type="dcterms:W3CDTF">2020-10-14T21:57:42Z</dcterms:created>
  <dcterms:modified xsi:type="dcterms:W3CDTF">2020-12-28T17:19:53Z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